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lparker\OneDrive - NHS\Documents\Lincs CCG responses\72006\"/>
    </mc:Choice>
  </mc:AlternateContent>
  <xr:revisionPtr revIDLastSave="0" documentId="8_{C39FF838-B10F-4D9F-90CE-7C4AFFC44293}" xr6:coauthVersionLast="47" xr6:coauthVersionMax="47" xr10:uidLastSave="{00000000-0000-0000-0000-000000000000}"/>
  <bookViews>
    <workbookView xWindow="-110" yWindow="-110" windowWidth="19420" windowHeight="10420" firstSheet="5" activeTab="5" xr2:uid="{00000000-000D-0000-FFFF-FFFF00000000}"/>
  </bookViews>
  <sheets>
    <sheet name="Introduction" sheetId="9" r:id="rId1"/>
    <sheet name="Status Summary" sheetId="10" r:id="rId2"/>
    <sheet name="Sheet2" sheetId="13" r:id="rId3"/>
    <sheet name="Amb 1 Individuals" sheetId="1" r:id="rId4"/>
    <sheet name="Amb 2 Access" sheetId="2" r:id="rId5"/>
    <sheet name="Amb 3 Comfort" sheetId="3" r:id="rId6"/>
    <sheet name="Amb 4 Coordinated" sheetId="7" r:id="rId7"/>
    <sheet name="Amb 5 Staff" sheetId="5" r:id="rId8"/>
    <sheet name="Amb 6 Community" sheetId="6" r:id="rId9"/>
    <sheet name="Sheet5" sheetId="12" r:id="rId10"/>
    <sheet name="Sheet1" sheetId="8" r:id="rId11"/>
  </sheets>
  <externalReferences>
    <externalReference r:id="rId1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2" i="10" l="1"/>
  <c r="F12" i="10"/>
  <c r="E12" i="10"/>
  <c r="D12" i="10"/>
  <c r="C12" i="10"/>
  <c r="B12" i="10"/>
  <c r="G11" i="10"/>
  <c r="F11" i="10"/>
  <c r="E11" i="10"/>
  <c r="D11" i="10"/>
  <c r="C11" i="10"/>
  <c r="B11" i="10"/>
  <c r="G10" i="10"/>
  <c r="F10" i="10"/>
  <c r="E10" i="10"/>
  <c r="D10" i="10"/>
  <c r="C10" i="10"/>
  <c r="B10" i="10"/>
  <c r="G9" i="10"/>
  <c r="F9" i="10"/>
  <c r="E9" i="10"/>
  <c r="D9" i="10"/>
  <c r="C9" i="10"/>
  <c r="B9" i="10"/>
  <c r="G8" i="10"/>
  <c r="F8" i="10"/>
  <c r="E8" i="10"/>
  <c r="D8" i="10"/>
  <c r="C8" i="10"/>
  <c r="B8" i="10"/>
  <c r="G7" i="10"/>
  <c r="F7" i="10"/>
  <c r="E7" i="10"/>
  <c r="D7" i="10"/>
  <c r="C7" i="10"/>
  <c r="B7" i="10"/>
</calcChain>
</file>

<file path=xl/sharedStrings.xml><?xml version="1.0" encoding="utf-8"?>
<sst xmlns="http://schemas.openxmlformats.org/spreadsheetml/2006/main" count="569" uniqueCount="415">
  <si>
    <r>
      <t>Self-Assessment Tool:</t>
    </r>
    <r>
      <rPr>
        <sz val="18"/>
        <color theme="1"/>
        <rFont val="Calibri"/>
        <family val="2"/>
        <scheme val="minor"/>
      </rPr>
      <t xml:space="preserve"> 
Ambitions for Palliative &amp; End of Life Care </t>
    </r>
  </si>
  <si>
    <t>Introduction</t>
  </si>
  <si>
    <t>The NHS England &amp; NHS Improvement Palliative and End of Life Care Team is committed to the six Ambitions for Palliative and End of Life Care and  the delivery of personalised, quality care, that is accessible to all and improves the patient experience. To this end, the national team have worked alongside stakeholders to further develop the Ambitions for Palliative and End of Life Care self-assessment tool. 
This tool provides a self-assessment framework to support localities to determine their current level of delivery of services against the Ambitions for Palliative and End of Life Care- A National Framework for local action (2015-2020) and to understand where there are opportunities for improvement. Cross-organisational collaboration is vital and localities are strongly encouraged to ensure health and social care are equal partners in this assessment process. This should also include, Health &amp; Wellbeing Boards, CCGs and Local Authorities.
It is envisaged that completion of this self-assessment process will help to raise awareness of the Ambitions for Palliative &amp; End of Life Care whilst also supporting a more coordinated response for localities to assess their current areas of strength, and to identify areas for growth that need prioritising within future strategy. 
In order for this self-assessment process to become a meaningful and useful exercise, localities are encouraged to be as honest as possible and to use this opportunity to collate their evidence and supporting information into one place for ease of future reference. The ambitions framework calls for local professionals and local leaders to act and coordinate a process for working towards these ambitions, a process that is open, transparent and effective.</t>
  </si>
  <si>
    <t>Acknowledgements</t>
  </si>
  <si>
    <t xml:space="preserve">NHS England &amp; Improvement National End of Life team would like to thank the Cheshire &amp; Merseyside Palliative &amp; End of Life Care Clinical Network for their kind permission to use the tool which originated in the North West, their support in updating the tool and contribution to developing the technical and good practice guidance. </t>
  </si>
  <si>
    <t xml:space="preserve">Guide to using the Self Assessment Tool </t>
  </si>
  <si>
    <r>
      <t xml:space="preserve">1. </t>
    </r>
    <r>
      <rPr>
        <b/>
        <sz val="11"/>
        <color theme="1"/>
        <rFont val="Calibri"/>
        <family val="2"/>
        <scheme val="minor"/>
      </rPr>
      <t>The self-assessment tool is structured around the Six Ambitions for Palliative &amp; End of Life Care</t>
    </r>
    <r>
      <rPr>
        <sz val="11"/>
        <color theme="1"/>
        <rFont val="Calibri"/>
        <family val="2"/>
        <scheme val="minor"/>
      </rPr>
      <t xml:space="preserve">:
</t>
    </r>
    <r>
      <rPr>
        <b/>
        <sz val="11"/>
        <color theme="1"/>
        <rFont val="Calibri"/>
        <family val="2"/>
        <scheme val="minor"/>
      </rPr>
      <t xml:space="preserve">• </t>
    </r>
    <r>
      <rPr>
        <b/>
        <sz val="11"/>
        <color theme="4"/>
        <rFont val="Calibri"/>
        <family val="2"/>
        <scheme val="minor"/>
      </rPr>
      <t>Each person is seen as an individual</t>
    </r>
    <r>
      <rPr>
        <b/>
        <sz val="11"/>
        <color theme="1"/>
        <rFont val="Calibri"/>
        <family val="2"/>
        <scheme val="minor"/>
      </rPr>
      <t xml:space="preserve">
• </t>
    </r>
    <r>
      <rPr>
        <b/>
        <sz val="11"/>
        <color rgb="FF7030A0"/>
        <rFont val="Calibri"/>
        <family val="2"/>
        <scheme val="minor"/>
      </rPr>
      <t>Each person gets fair access to care</t>
    </r>
    <r>
      <rPr>
        <b/>
        <sz val="11"/>
        <color theme="1"/>
        <rFont val="Calibri"/>
        <family val="2"/>
        <scheme val="minor"/>
      </rPr>
      <t xml:space="preserve">
• </t>
    </r>
    <r>
      <rPr>
        <b/>
        <sz val="11"/>
        <color rgb="FFFF99CC"/>
        <rFont val="Calibri"/>
        <family val="2"/>
        <scheme val="minor"/>
      </rPr>
      <t>Maximising comfort and wellbeing</t>
    </r>
    <r>
      <rPr>
        <b/>
        <sz val="11"/>
        <color theme="1"/>
        <rFont val="Calibri"/>
        <family val="2"/>
        <scheme val="minor"/>
      </rPr>
      <t xml:space="preserve">
• </t>
    </r>
    <r>
      <rPr>
        <b/>
        <sz val="11"/>
        <color rgb="FFFF0000"/>
        <rFont val="Calibri"/>
        <family val="2"/>
        <scheme val="minor"/>
      </rPr>
      <t>Care is coordinated</t>
    </r>
    <r>
      <rPr>
        <b/>
        <sz val="11"/>
        <color theme="1"/>
        <rFont val="Calibri"/>
        <family val="2"/>
        <scheme val="minor"/>
      </rPr>
      <t xml:space="preserve">
• </t>
    </r>
    <r>
      <rPr>
        <b/>
        <sz val="11"/>
        <color rgb="FFFFC000"/>
        <rFont val="Calibri"/>
        <family val="2"/>
        <scheme val="minor"/>
      </rPr>
      <t>All staff are prepared to care</t>
    </r>
    <r>
      <rPr>
        <b/>
        <sz val="11"/>
        <color theme="1"/>
        <rFont val="Calibri"/>
        <family val="2"/>
        <scheme val="minor"/>
      </rPr>
      <t xml:space="preserve">
• </t>
    </r>
    <r>
      <rPr>
        <b/>
        <sz val="11"/>
        <color theme="9"/>
        <rFont val="Calibri"/>
        <family val="2"/>
        <scheme val="minor"/>
      </rPr>
      <t>Each community is prepared to help</t>
    </r>
    <r>
      <rPr>
        <sz val="11"/>
        <color theme="9"/>
        <rFont val="Calibri"/>
        <family val="2"/>
        <scheme val="minor"/>
      </rPr>
      <t xml:space="preserve">
</t>
    </r>
    <r>
      <rPr>
        <sz val="11"/>
        <color theme="1"/>
        <rFont val="Calibri"/>
        <family val="2"/>
        <scheme val="minor"/>
      </rPr>
      <t xml:space="preserve">
Each ambition is represented as a different coloured tab at the bottom of the page.
2. </t>
    </r>
    <r>
      <rPr>
        <b/>
        <sz val="11"/>
        <color theme="1"/>
        <rFont val="Calibri"/>
        <family val="2"/>
        <scheme val="minor"/>
      </rPr>
      <t xml:space="preserve">Localities should assess themselves against </t>
    </r>
    <r>
      <rPr>
        <b/>
        <u/>
        <sz val="11"/>
        <color theme="1"/>
        <rFont val="Calibri"/>
        <family val="2"/>
        <scheme val="minor"/>
      </rPr>
      <t xml:space="preserve">all </t>
    </r>
    <r>
      <rPr>
        <b/>
        <sz val="11"/>
        <color theme="1"/>
        <rFont val="Calibri"/>
        <family val="2"/>
        <scheme val="minor"/>
      </rPr>
      <t xml:space="preserve">of the 6 ambitions and should consider how these translate to all care settings </t>
    </r>
    <r>
      <rPr>
        <sz val="11"/>
        <color theme="1"/>
        <rFont val="Calibri"/>
        <family val="2"/>
        <scheme val="minor"/>
      </rPr>
      <t xml:space="preserve">i.e. hospital, care homes, hospices, home, prisons
3. </t>
    </r>
    <r>
      <rPr>
        <b/>
        <sz val="11"/>
        <color theme="1"/>
        <rFont val="Calibri"/>
        <family val="2"/>
        <scheme val="minor"/>
      </rPr>
      <t xml:space="preserve">For each ambition you should indicate against each measurement (far left column) the Level that best describes the current status </t>
    </r>
    <r>
      <rPr>
        <b/>
        <u/>
        <sz val="11"/>
        <color theme="1"/>
        <rFont val="Calibri"/>
        <family val="2"/>
        <scheme val="minor"/>
      </rPr>
      <t>across the locality</t>
    </r>
    <r>
      <rPr>
        <b/>
        <sz val="11"/>
        <color theme="1"/>
        <rFont val="Calibri"/>
        <family val="2"/>
        <scheme val="minor"/>
      </rPr>
      <t xml:space="preserve">. When doing this you should refer to the Level descriptors below:  </t>
    </r>
    <r>
      <rPr>
        <sz val="11"/>
        <color theme="1"/>
        <rFont val="Calibri"/>
        <family val="2"/>
        <scheme val="minor"/>
      </rPr>
      <t xml:space="preserve">
</t>
    </r>
  </si>
  <si>
    <t>Level</t>
  </si>
  <si>
    <t>Locality Level Descriptor</t>
  </si>
  <si>
    <t>Level 0</t>
  </si>
  <si>
    <t xml:space="preserve">Not at all ready to achieve/ anticipate barriers to achievement </t>
  </si>
  <si>
    <t>Level 1</t>
  </si>
  <si>
    <t>Desire to achieve this ambition but there are currently no plans in place</t>
  </si>
  <si>
    <t>Level 2</t>
  </si>
  <si>
    <t>Plans are in place towards achieving this ambition</t>
  </si>
  <si>
    <t>Level 3</t>
  </si>
  <si>
    <t>Limited achievement across one or two organisations only</t>
  </si>
  <si>
    <t>Level 4</t>
  </si>
  <si>
    <t>Partially achieving e.g. across most, but not all care settings</t>
  </si>
  <si>
    <t>Level 5</t>
  </si>
  <si>
    <t xml:space="preserve">Fully achieving e.g. across all care settings, with supporting evidence available </t>
  </si>
  <si>
    <t xml:space="preserve">Name of Organisation(s): </t>
  </si>
  <si>
    <t>Representation from Lincolnshire PEOL system; LCHS, LCHS Macmillain Nursing, Marie Curie, St Barnabas, CHC, CCG, Adult Social Care, LinCA, Neighbourhood Teams, LMC, Primary Care, LPFT, ULHT</t>
  </si>
  <si>
    <t xml:space="preserve">Name of Person or Group completing the self-assessment: </t>
  </si>
  <si>
    <t>PEOL Strategy Delivery Group</t>
  </si>
  <si>
    <t>Version Control:</t>
  </si>
  <si>
    <t>v.1</t>
  </si>
  <si>
    <t xml:space="preserve">Date of Completion: </t>
  </si>
  <si>
    <t>Sign off by locality Clinical Lead for 
Palliative/ End of Life Care:</t>
  </si>
  <si>
    <t>Ambition 1: Each Person Seen as an Individual</t>
  </si>
  <si>
    <t xml:space="preserve">Ambition 2: Each person gets fair access to care  </t>
  </si>
  <si>
    <t>Ambition 3: Maximising comfort and wellbeing</t>
  </si>
  <si>
    <t>Ambition 4: Care is coordinated</t>
  </si>
  <si>
    <t>Ambition 5: All staff are prepared to care</t>
  </si>
  <si>
    <t>Ambition 6: Each community is prepared to help</t>
  </si>
  <si>
    <t>SUMMARY</t>
  </si>
  <si>
    <t>Three workshops sessions arranged in Summer 2021. mixed range of teams and providers involved . This was followed up by a survey developed for scoring each section and comments. Feedback from the workshops and the survey was used to draft the self assessment tool through the PEOL core programme team.  Final agreement of Lincolnshire completion is through the PEOL Delivery Group membership. The finding will be used to inform the PEOL design and transformation plans.</t>
  </si>
  <si>
    <t>Ambition 1: Each person is seen as an individual</t>
  </si>
  <si>
    <t>I, and the people important to me, have opportunities to have honest, informed and timely conversations and to know that I might die soon.
I am asked what matters most to me. 
Those who care for me know that and work with me to do what’s possible.</t>
  </si>
  <si>
    <t>No:</t>
  </si>
  <si>
    <t xml:space="preserve">Ambitions &amp; Building Blocks </t>
  </si>
  <si>
    <t>Current Status</t>
  </si>
  <si>
    <t>How would you evidence achievement or progress at this level?</t>
  </si>
  <si>
    <t>Where are the current gaps for your locality (NB: consider all care settings)</t>
  </si>
  <si>
    <t xml:space="preserve">Comments/Allocated Workstream for improvements </t>
  </si>
  <si>
    <t xml:space="preserve">Measurement </t>
  </si>
  <si>
    <t>Honest conversations</t>
  </si>
  <si>
    <r>
      <t xml:space="preserve">The locality has a recognised approach for personalised care and support planning </t>
    </r>
    <r>
      <rPr>
        <b/>
        <sz val="11"/>
        <rFont val="Calibri"/>
        <family val="2"/>
        <scheme val="minor"/>
      </rPr>
      <t>for palliative care</t>
    </r>
    <r>
      <rPr>
        <sz val="11"/>
        <rFont val="Calibri"/>
        <family val="2"/>
        <scheme val="minor"/>
      </rPr>
      <t xml:space="preserve"> that is recognised and accepted across care settings for:</t>
    </r>
  </si>
  <si>
    <t>1.1.1</t>
  </si>
  <si>
    <t>Children and Young People</t>
  </si>
  <si>
    <t xml:space="preserve">Awaiting feedback from the childrens services </t>
  </si>
  <si>
    <t>1.1.2</t>
  </si>
  <si>
    <t>Adults</t>
  </si>
  <si>
    <r>
      <t>There is a system wide Advance Care planning document available.</t>
    </r>
    <r>
      <rPr>
        <sz val="11"/>
        <rFont val="Calibri"/>
        <family val="2"/>
        <scheme val="minor"/>
      </rPr>
      <t xml:space="preserve"> This document does met the 5 criteria set by NHS on what is a PCSP. This Includes the what matters to me template and the offer of a conversation documneted on the ReSPECT template. This data is being collected as part of the PEOL matrix across the system. </t>
    </r>
    <r>
      <rPr>
        <sz val="11"/>
        <color theme="1"/>
        <rFont val="Calibri"/>
        <family val="2"/>
        <scheme val="minor"/>
      </rPr>
      <t>https://www.eolc.co.uk/public/advance-care-planning. PEOL are involved in the system personalised programme including the ongoing development of PCSP.</t>
    </r>
  </si>
  <si>
    <t xml:space="preserve"> The systems in place for all teams to view the PCSP documentation are not accessible to the individual or their informal carers on IT platforms. When the document is accessible in a papercopy this is not always available to all teams and individuals involved in shared decsion making. Further work required on the training and education offer for the workforce. further work on the quality assurance process. Gaps in ensuring all people are offered the choice of having the  conversation and this being revisited regularily.</t>
  </si>
  <si>
    <t xml:space="preserve">PEOL working closely within the Personlisation programme. Planning Ahead Project manager in post wil include a review of all tools available and agree a set of principles. </t>
  </si>
  <si>
    <t>1.1.3</t>
  </si>
  <si>
    <t>1.1.4</t>
  </si>
  <si>
    <t>5 priorities of care Lincolnshire guidance is available across all settings in Lincolnshire ishttps://www.eolc.co.uk/professionals/five-priorities-care</t>
  </si>
  <si>
    <t>As above inconsistent use across all settings.</t>
  </si>
  <si>
    <t>As above</t>
  </si>
  <si>
    <t>1.1.5</t>
  </si>
  <si>
    <t xml:space="preserve">The locality records and communicates decisions around Cardio-Pulmonary Resuscitation that is consistent across all care settings </t>
  </si>
  <si>
    <t>ReSPECT is well embedded as a document to record CPR status in Lincolnshire. A policy is available  and is agreeed across mutiple community and secondary care settings.EPaCCs has DNAR recorded</t>
  </si>
  <si>
    <t>There is not currently the ability to record the details on the ReSPECT form electronically and the person does not have access to an electtronic version. The sytem is still dependant on paper copes held by the person. There are issues flagged around the quality of ReSPECT forms and the training and education offer.</t>
  </si>
  <si>
    <t xml:space="preserve">ReSPECT will be included in the Planning Ahead role including the development of strategy. Lincolnshire have representation on the regional system priority project. </t>
  </si>
  <si>
    <t>1.1.6</t>
  </si>
  <si>
    <t>The locality has a training strategy for developing communication skills which covers all health and social care staff and includes skills in meaningful PCSP conversations</t>
  </si>
  <si>
    <t>Will be included in planning ahead role, through the education strategy and the personalised programme. Dying to communicate course is run across the system. Echo across PCn for palliative care &amp; care in care homes.</t>
  </si>
  <si>
    <t>Not currently in place. Everyone have been commissioned by the Personalisation Programme to deliver PCSP training to 115 Health patient facing practitioners in Lincolnshire in 2021. The training is delivered via Teams in bite size sessions over a number of weeks and includes reflective practise sessions. It covers the importance of knowing what matters to people, grounding in Personalisation approaches in health and care based on the Helen Sanderson Associates models, One Page Profiles, Personalised Care and Support Plans and Shared Decision Making. It is expected that the Personalisation Programme will fund further PCSP training in 2022/23.</t>
  </si>
  <si>
    <t>Will be included in planning ahead role, through the education strategy and the personalised programme.</t>
  </si>
  <si>
    <t>1.1.7</t>
  </si>
  <si>
    <t>The locality can evidence the number of staff accessing communication skills at core, intermediate and advanced level by staff group and or grade</t>
  </si>
  <si>
    <t>Collecting within individual organisations and the desire to collaborate this is there.</t>
  </si>
  <si>
    <t>Not collecting collaboratively.  A solid strategy needs to be in place.</t>
  </si>
  <si>
    <t>As above. This will need to considered for Dashboard data collection</t>
  </si>
  <si>
    <t>Systems for person centred care</t>
  </si>
  <si>
    <t>1.2.1</t>
  </si>
  <si>
    <t>The locality is utilising validated tools (e.g. IPOS) to measure patient outcomes against an individual’s personally defined goals and these are consistent across all settings</t>
  </si>
  <si>
    <t>St Barnabas only complete IPOS Significant events are collected and the mortality reviews are undertaken.Macmillan CNS team annual audit of PPD achieved (limited )</t>
  </si>
  <si>
    <t>This is not in every setting.  All in agreement that this piece of work needs to be undertaken</t>
  </si>
  <si>
    <t>Will be included in the single specialist palliaitve care model.</t>
  </si>
  <si>
    <t>1.2.2</t>
  </si>
  <si>
    <t>The locality has in place an agreed approach to early identify of those at end of life which includes all care settings</t>
  </si>
  <si>
    <t>SPICT tool is available and promoted within the locality within both health and social care. EPaCCS and GSF are in use but not consistent across all teams. Electronic frailty index available on GP systems.</t>
  </si>
  <si>
    <t xml:space="preserve">Tools are not embedded across the system.
Once identified, there is gap in what then happens with that patient.  Disjointed.
Gaps with  the underserved population.  Consistent appropach to the use of tools and the traning and education for the workforce. </t>
  </si>
  <si>
    <t>Included in the planning ahead strategy and within planned service workstream within early recognition and risk stratification</t>
  </si>
  <si>
    <t xml:space="preserve">Clear expectations </t>
  </si>
  <si>
    <t>1.3.1</t>
  </si>
  <si>
    <t>The locality has a central information point where people can easily access clear information about 'all ages' local palliative and end of life care services, including details about the level of service that they should expect and what they are entitled to</t>
  </si>
  <si>
    <t>Lots of information – EOL website being rebuilt to incorporate all ages.  Currently, information is available on request.  This is the central information point.</t>
  </si>
  <si>
    <t>Consideration needs to be given to those unable to use the internet and easy reading material.  Language links and audio options.  Links with Library services in prisons.</t>
  </si>
  <si>
    <t>a communication plan and strategy is being developed.</t>
  </si>
  <si>
    <t xml:space="preserve">Access to social care </t>
  </si>
  <si>
    <t>1.4.1</t>
  </si>
  <si>
    <t>The locality has an established process in place to enable rapid access to assessment for needs based social care</t>
  </si>
  <si>
    <t>The process is activated by referral.  PEOL patients are dealt with urgently, but the national timescale is within 28 days.  Referrals direct and from professionals.  Community Care Nurse Specialists role within 2 acute sites to support early indentification and advance care planning conversations. 
Mosaic.  Information can be pulled from Care Portal.  Not the other way around.</t>
  </si>
  <si>
    <t xml:space="preserve">no data available regarding timescale performance. Inconsistent access reported by teams </t>
  </si>
  <si>
    <t>within planned care priority</t>
  </si>
  <si>
    <t>1.4.2</t>
  </si>
  <si>
    <t xml:space="preserve">The locality has in place systems to respond to the social care needs based assessment </t>
  </si>
  <si>
    <t>Care and support planning and information sharing is part of the assessment.  Packages of care are sourced by ASC through prime provider locality model or self funded arrangements. 
Health and Social care colleagues from various professions – done by consent.  There is a joint equipment pool. Neighbourhood Teams support joint social and health MDT's.</t>
  </si>
  <si>
    <t>This is not joined up and needs mapping out.</t>
  </si>
  <si>
    <t>1.4.3</t>
  </si>
  <si>
    <t>The locality has an approach for carers needs assessments with clear referral processes to supportive services</t>
  </si>
  <si>
    <t xml:space="preserve">Clear referral process in place for carer's first assessment. Information is shared with professionals that will be involved in the response.  Carer will receive copy of assessments.   Bereavement process in primary care.  Hospice at home follow up with bereavement calls, information and signpost to services.  Information shared through EPaCCs and download tool allows identification of offer of carers assessment.  St Barnabas  Bereavement service.  </t>
  </si>
  <si>
    <t xml:space="preserve">There are a lot of people who do not see themselves as carers as they are family.  Young carers aren’t consistently identified and supported.   Inconsistent approach across providers with regards to carers assessments.  Training, support and investment is needed in the workforce.  Inconsistent approach to pre-bereavement.  Limited support for Children. </t>
  </si>
  <si>
    <t xml:space="preserve">Within planned care priority </t>
  </si>
  <si>
    <t xml:space="preserve">Helping people take control </t>
  </si>
  <si>
    <t>1.5.1</t>
  </si>
  <si>
    <t>The locality is supporting people to take control and to tailor their end of life care through the use of personal health budgets /integrated budgets</t>
  </si>
  <si>
    <t xml:space="preserve">individuals with PHB or direct payment in already in place are supported with continuity of care where able. Those indentified as meeting Fast track criteria are not offered a PHB routinely </t>
  </si>
  <si>
    <t>Limited with EOL personal health budgets.  Get referrals in late so there is limited opportunity.  Lack of understanding which is resulting in eligible patients not being identified.  Limited awareness around staff on who is eligible.  Training around recognition.
The process is not simple.  Not the right outcome aims.  
Opportunity to look at direct payments learning from Social Care.
Needs to be a promotion.  There is a desire and plans in place to roll out county wide.</t>
  </si>
  <si>
    <t xml:space="preserve">With Planned care Priority. PEOL engaged in Fast track workstream including increasing the use of PHB's at the end of life . </t>
  </si>
  <si>
    <t>1.5.2</t>
  </si>
  <si>
    <t>The locality offers support to enable patients and the people who care for them to self-manage those aspects of their condition which help improve the quality of their life</t>
  </si>
  <si>
    <t>Tele-health and Whzan in use. EOLC website. Long term condition pathways respiratory and heart failure do promote and use self management including some digital tools. Sub cut carers policy in place</t>
  </si>
  <si>
    <t xml:space="preserve">There is a gap here.  Tools are available but could do more to support and promote self-management </t>
  </si>
  <si>
    <t>Co-production group are exploring the use of a self management app</t>
  </si>
  <si>
    <t xml:space="preserve">Integrated Care </t>
  </si>
  <si>
    <t>1.6.1</t>
  </si>
  <si>
    <t>The locality has a strategy to reduce traditional barriers between care providers and provide seamless transfers of care including:</t>
  </si>
  <si>
    <t>1.6.2</t>
  </si>
  <si>
    <t>An approach that supports systems of data sharing for all service providers (For example EPaCCs)</t>
  </si>
  <si>
    <t xml:space="preserve">EPaCC's has been adopted across Lincolnshire and will be shared on the care portal. There are data sharing agreements in place. </t>
  </si>
  <si>
    <t>system wide data sharing agreement. Out of county hospitals not consistent use of Care Portal.</t>
  </si>
  <si>
    <t>Digital project manager in post to support digitl integration for PEOL. Within planned care priority</t>
  </si>
  <si>
    <t>1.6.3</t>
  </si>
  <si>
    <t>Multi-lateral contracting arrangements OR contracting arrangements that support integrated care</t>
  </si>
  <si>
    <t>Neighbourhood leads work across the system. PCCC, SPA, Butterfly, Hospice in the Hospital, In-reach, Wellbeing posts, Advance care in care homes, PCN’s hosting placement of staff focusing on frailty, housing in reach, carers first in the hospital, CCNS and admiral and inreach posts teams. Consultants that work between ULHT and St Barnabas.</t>
  </si>
  <si>
    <t xml:space="preserve">Sustainability as these are often short term bridging a gap.  Infrastructure approach to MOUs.  The coordination and commissioning aren’t joined up.
Rotational posts and go out to recruitment together with shared development career pathways.  There are some rotational posts.  But this needs to be developed.
</t>
  </si>
  <si>
    <t>Plan to develop single SPC model and review of palliaitve and end of life care planned care. The locality is a exemplar site for exploring news ways of commissioning and contracting integrated PEOL services Contracting and commissioning representation in all 3 priority workstreams</t>
  </si>
  <si>
    <t>1.6.4</t>
  </si>
  <si>
    <t>Pooled CCG budgets across footprints for high cost, low activity services</t>
  </si>
  <si>
    <t xml:space="preserve"> </t>
  </si>
  <si>
    <t xml:space="preserve">Not currently in place. </t>
  </si>
  <si>
    <t>As an exempler site new ways of commissioning and exploring pooled budgets will be explored</t>
  </si>
  <si>
    <t xml:space="preserve">Good end of life care includes bereavement </t>
  </si>
  <si>
    <t>1.7.1</t>
  </si>
  <si>
    <t>Bereaved people within the locality all have equitable access to bereavement and pre-bereavement care, including children and young people and those affected by sudden or traumatic death</t>
  </si>
  <si>
    <t xml:space="preserve">Some areas have a waiting list so not equal access.  There is a gap that is not commissioned for children who have lost parents and adults. Lack of pre-breavement support.
</t>
  </si>
  <si>
    <t>Within sSPC priority. After death audit/ EPaCCS download tool can be used to identify if bereavement care offered.</t>
  </si>
  <si>
    <t>I live in a society where I get good end of life care regardless of who I am, where I live or the circumstances of my life.</t>
  </si>
  <si>
    <t xml:space="preserve">Measurement  </t>
  </si>
  <si>
    <t xml:space="preserve">Using existing data </t>
  </si>
  <si>
    <t>2.1.1</t>
  </si>
  <si>
    <t>The locality fully understands the current reach of palliative and end of life care services, and local population-based needs assessments across different diseases, social and ethnic groups and are using this information to plan future services</t>
  </si>
  <si>
    <t xml:space="preserve">There has not been any specific work undertaken on PEOL services. Population-based needs assessment of PEoLC services across key disease and social, ethnic groups has begun within PCNs. This will be informed by data collected from completed EPaCCS templates.
</t>
  </si>
  <si>
    <t xml:space="preserve">Core programme team.  </t>
  </si>
  <si>
    <t>Community partnerships</t>
  </si>
  <si>
    <t>2.2.1</t>
  </si>
  <si>
    <t>The locality has representatives of the population e.g. different faith &amp; cultural groups, as well as those supporting the young and old, feeding into locality specific (STP/ICS level) palliative and end of life care strategy</t>
  </si>
  <si>
    <t xml:space="preserve">Capturing patient experiences though complaints and incidents. Commissioned Healthwatch to undetake a survey to capture people experiences of PEOL in the county. Plans in place for the development of Co-design work. health watch report. </t>
  </si>
  <si>
    <t xml:space="preserve">Representation across all groups could be strengthened and exploring and adopting different approaches in capturing different population groups experiences. 
</t>
  </si>
  <si>
    <t>Core Programme Team</t>
  </si>
  <si>
    <t xml:space="preserve">Gathering new data  </t>
  </si>
  <si>
    <t>2.3.1</t>
  </si>
  <si>
    <r>
      <t xml:space="preserve">The locality routinely collect and report on Palliative and End of Life Care activity to inform ongoing </t>
    </r>
    <r>
      <rPr>
        <b/>
        <sz val="11"/>
        <rFont val="Calibri"/>
        <family val="2"/>
        <scheme val="minor"/>
      </rPr>
      <t>quality improvement</t>
    </r>
    <r>
      <rPr>
        <sz val="11"/>
        <rFont val="Calibri"/>
        <family val="2"/>
        <scheme val="minor"/>
      </rPr>
      <t xml:space="preserve"> work including that of equal access and meeting the needs of diverse groups</t>
    </r>
  </si>
  <si>
    <t xml:space="preserve">Data is collected through the PEOL dashboard and is shared into PEOL delivery groups members. There is a phased plan to collect equal access measures and dliverse group information. Individual providers collect this data. </t>
  </si>
  <si>
    <t xml:space="preserve">This is not currently in place from a whole system viewpoint although is collect to some degree by some services. Some data is collected for protected characterics by providers. A system data set is currently being developed which will provide data to identify Health Inequalities and alongside completion of the HEAT (Health Inequalities Assessment Tool) will inform quality improvement.
</t>
  </si>
  <si>
    <t xml:space="preserve">Unwavering commitment </t>
  </si>
  <si>
    <t>2.4.1</t>
  </si>
  <si>
    <t xml:space="preserve">The locality has accountability mechanisms, such as Equality Impact Assessments, in place to demonstrate equity of access and responsiveness for palliative and end of life care services  </t>
  </si>
  <si>
    <t>Undertaken in some services. Need to undertake a whole system approach.</t>
  </si>
  <si>
    <t xml:space="preserve">
</t>
  </si>
  <si>
    <t>Core Programme team to undertake impact assessments</t>
  </si>
  <si>
    <t xml:space="preserve">Population based needs assessment and commissioning </t>
  </si>
  <si>
    <t>2.5.1</t>
  </si>
  <si>
    <t xml:space="preserve">The locality can demonstrate how end of life care services have been influenced by local population based needs assessments  </t>
  </si>
  <si>
    <t xml:space="preserve">PCNs recognise population needs - need to consider how this feeds in to PEOL </t>
  </si>
  <si>
    <t xml:space="preserve">Person centred outcome measurements </t>
  </si>
  <si>
    <t>2.6.1</t>
  </si>
  <si>
    <t xml:space="preserve">The locality has a process for independently analysing person centred outcome measures (e.g. IPOS) in order to hold providers to account and ensure fair access to care </t>
  </si>
  <si>
    <t>St Barnabas only complete IPOS</t>
  </si>
  <si>
    <t>This needs to be agreed and implemented as a system.  Each service auditing needs to be captured system wide.</t>
  </si>
  <si>
    <t>Sits with Specialist priority work</t>
  </si>
  <si>
    <t xml:space="preserve">Ambition 3: Maximising comfort and wellbeing   </t>
  </si>
  <si>
    <t>My care is regularly reviewed and every effort is made for me to have the support, care and treatment that might be needed to help me to be as comfortable and as free from distress as possible.</t>
  </si>
  <si>
    <t xml:space="preserve">Recognising distress whatever the cause </t>
  </si>
  <si>
    <t>3.1.1</t>
  </si>
  <si>
    <r>
      <t xml:space="preserve">The locality has in place a formal system in place to </t>
    </r>
    <r>
      <rPr>
        <b/>
        <sz val="11"/>
        <color theme="1"/>
        <rFont val="Calibri"/>
        <family val="2"/>
        <scheme val="minor"/>
      </rPr>
      <t>recognise and acknowledge</t>
    </r>
    <r>
      <rPr>
        <sz val="11"/>
        <color theme="1"/>
        <rFont val="Calibri"/>
        <family val="2"/>
        <scheme val="minor"/>
      </rPr>
      <t xml:space="preserve"> physical, psychological, emotional, social, or spiritual distress at the end of life </t>
    </r>
  </si>
  <si>
    <r>
      <t>There is a holistic tool on SystemOne.What is available in other settings?</t>
    </r>
    <r>
      <rPr>
        <sz val="11"/>
        <rFont val="Calibri"/>
        <family val="2"/>
        <scheme val="minor"/>
      </rPr>
      <t xml:space="preserve"> Physical-</t>
    </r>
    <r>
      <rPr>
        <sz val="11"/>
        <color theme="1"/>
        <rFont val="Calibri"/>
        <family val="2"/>
        <scheme val="minor"/>
      </rPr>
      <t xml:space="preserve"> </t>
    </r>
    <r>
      <rPr>
        <sz val="11"/>
        <rFont val="Calibri"/>
        <family val="2"/>
        <scheme val="minor"/>
      </rPr>
      <t xml:space="preserve">psychological- emotional- social- spiritual distress-Pain assessement tool, Abbey pain assessment tool  (LD/dementia),IPOS, </t>
    </r>
  </si>
  <si>
    <t>Tools available are not consistently used across all settings. Gaps in use of and availibilty of tools to assess psychological, emotional, social, or spiritual distress at the end of life. documentation remains limited and not widely distrbuted or available in all settings. Plan to develop a toolkit with a set of core principles</t>
  </si>
  <si>
    <t xml:space="preserve"> Specialist service workstream</t>
  </si>
  <si>
    <t>to</t>
  </si>
  <si>
    <t>The locality have accessible &amp; responsive services to address the following:</t>
  </si>
  <si>
    <t>3.2.1</t>
  </si>
  <si>
    <t>Physical Distress</t>
  </si>
  <si>
    <t xml:space="preserve">single referral form now in place to access any PEOL service. 24/7 access to reponsive unplanned service. </t>
  </si>
  <si>
    <t>Fragmented services difficulty in navigating the appropiate service. Unclear pathways and criteria. Not all services operate 24/7. Timeliness of services can be challenging</t>
  </si>
  <si>
    <t>Work across all 3 priority areas</t>
  </si>
  <si>
    <t>3.2.2</t>
  </si>
  <si>
    <t>Emotional Distress</t>
  </si>
  <si>
    <t>As above referral to SPC, referral to Steps 4 Change, St B specialist wellbeing and support services.</t>
  </si>
  <si>
    <r>
      <t xml:space="preserve">As above. </t>
    </r>
    <r>
      <rPr>
        <sz val="11"/>
        <rFont val="Calibri"/>
        <family val="2"/>
        <scheme val="minor"/>
      </rPr>
      <t>Very limited access to psychologist - no dedicated pathway/service for PEOL requiring level 4 psychological support</t>
    </r>
  </si>
  <si>
    <t>3.2.3</t>
  </si>
  <si>
    <t>Social Distress</t>
  </si>
  <si>
    <t>As above referral to SPC, ASC, St Barnabas welfare service, Neighbourhood teams MDT</t>
  </si>
  <si>
    <t>As Above</t>
  </si>
  <si>
    <t>3.2.4</t>
  </si>
  <si>
    <t>Spiritual Distress</t>
  </si>
  <si>
    <t>24/7 Chaplaincy on call access in ULHT, Chaplaincy services to BFH, no clear route to spiritual support (non religion based) in community, access through individual pastors/priests/vicars - not co-ordinated</t>
  </si>
  <si>
    <t xml:space="preserve">Skilled assessment and symptom management </t>
  </si>
  <si>
    <t>3.3.1</t>
  </si>
  <si>
    <t xml:space="preserve">There is a consistent approach across all care settings in the locality to anticipatory prescribing </t>
  </si>
  <si>
    <t>Policy in place across the system for management of anticipatory medications. Symptom guidelines available in all settings. Data is cpatured in after death audit and on dashboard to practice level</t>
  </si>
  <si>
    <t>There are concerns with a consistent approach in all settings and at time of transition to a new setting or change in condition and be challenging to get timely access. Does not have a clear audit process in place</t>
  </si>
  <si>
    <r>
      <rPr>
        <sz val="11"/>
        <color rgb="FF0070C0"/>
        <rFont val="Calibri"/>
        <family val="2"/>
        <scheme val="minor"/>
      </rPr>
      <t xml:space="preserve"> </t>
    </r>
    <r>
      <rPr>
        <sz val="11"/>
        <color theme="1"/>
        <rFont val="Calibri"/>
        <family val="2"/>
        <scheme val="minor"/>
      </rPr>
      <t>Medication T&amp;F group in place Unplanned priority.</t>
    </r>
  </si>
  <si>
    <t>3.3.2</t>
  </si>
  <si>
    <t xml:space="preserve">The locality have 24 hour access to specialist symptom control advice and support for those nearing end of life </t>
  </si>
  <si>
    <r>
      <t xml:space="preserve">24/7 Advice and Guidance line is available for professionals via St Barnabas IPU. Clinical Assessment Service for Care Homes available . Marie Curie OOH - and pSPA in hours. Access to SPC consultant 24/7 via hospice on call service. </t>
    </r>
    <r>
      <rPr>
        <sz val="11"/>
        <rFont val="Calibri"/>
        <family val="2"/>
        <scheme val="minor"/>
      </rPr>
      <t>Macmillan CNS service some OOH cover (weekend daytimes) for advice and urgent assessment.</t>
    </r>
  </si>
  <si>
    <t>The Advice and guidance line is not formally commissioned and has some limitations in place in that it is not a dedicated line and is an add role delivered by St Barnabas In patient unit. It is for advice only and is not a precribing service the clincian referring remains the reponsible clinician.   unclear how well utilised this service is across all settings. Plans in place to design a 24/7 sSPC service</t>
  </si>
  <si>
    <r>
      <t xml:space="preserve"> </t>
    </r>
    <r>
      <rPr>
        <sz val="11"/>
        <rFont val="Calibri"/>
        <family val="2"/>
        <scheme val="minor"/>
      </rPr>
      <t xml:space="preserve">Unplanned care priortity need clarification on childrens services </t>
    </r>
  </si>
  <si>
    <t>3.3.3</t>
  </si>
  <si>
    <t>The locality have recognised providers for dispensing end of life medications 24/7</t>
  </si>
  <si>
    <r>
      <t>Commissioned pharmacy services for EOL meds in existence.</t>
    </r>
    <r>
      <rPr>
        <sz val="11"/>
        <rFont val="Calibri"/>
        <family val="2"/>
        <scheme val="minor"/>
      </rPr>
      <t>Not 24/7 but extended hours. Access to on call pharmacist through ULHT or LCHS.</t>
    </r>
    <r>
      <rPr>
        <sz val="11"/>
        <color theme="1"/>
        <rFont val="Calibri"/>
        <family val="2"/>
        <scheme val="minor"/>
      </rPr>
      <t xml:space="preserve"> Access to presribers 24/7. </t>
    </r>
  </si>
  <si>
    <t>still reports of challenges with accessing medications in a timely way including appropiate competent and confident prescribers. Still reliant on paper copy prescriptions</t>
  </si>
  <si>
    <t>Unplanned priority. Further explore timely access to scripts and medications</t>
  </si>
  <si>
    <t>3.3.4</t>
  </si>
  <si>
    <t xml:space="preserve">The workforce have central access to all locally supported symptom management guidelines </t>
  </si>
  <si>
    <t xml:space="preserve">Available on the  EOLC website. Agreed by all providers and are reviewed regularliy and in line with any new national guidance. Established medication group </t>
  </si>
  <si>
    <t>EOLC website being refreshed and re-launched. Unclear if all settings access this information</t>
  </si>
  <si>
    <t>Specialist priority</t>
  </si>
  <si>
    <t>3.3.5</t>
  </si>
  <si>
    <t>The locality have a strategy for providing education and training in simple procedures and care processes to unpaid carers where appropriate</t>
  </si>
  <si>
    <t>Informal Sub-cut policy exists and is being refreshed - promoted by professionals when appropiate. Often discussed at MDT. There is no formal strategy for traning and education of unpaid carers. Do share the Helix practical care information sheet to carers available on EOL website and through the PEOL briefings</t>
  </si>
  <si>
    <t>Policy not yet signed off by all settings - being progressed. To be re-launched when agreed. Need to strengthen data capture. Will be included in education and training strategy.  not comprehensive for all traning needs eg. moving and handling  etc</t>
  </si>
  <si>
    <r>
      <rPr>
        <sz val="11"/>
        <color rgb="FF0070C0"/>
        <rFont val="Calibri"/>
        <family val="2"/>
        <scheme val="minor"/>
      </rPr>
      <t xml:space="preserve"> </t>
    </r>
    <r>
      <rPr>
        <sz val="11"/>
        <color theme="1"/>
        <rFont val="Calibri"/>
        <family val="2"/>
        <scheme val="minor"/>
      </rPr>
      <t>Medication group in place. Unplanned priority and within traning and education strategy.</t>
    </r>
  </si>
  <si>
    <t xml:space="preserve">Priorities for care of the dying person </t>
  </si>
  <si>
    <t>3.4.1</t>
  </si>
  <si>
    <t xml:space="preserve">The locality has robust audit plans in place to monitor the achievement of the 5 priorities for care of the dying person </t>
  </si>
  <si>
    <t>on S1 template and PEOL template. On S1, there is a template that can be used to draw down data re preferred place of care . Community Nursing now using patient centred goals - and capturing the reason why (ie not dying in prefefered place of care). Captured on S1 template for personalised care plan - and when discharged / die - we question why ther preferred goal not achieved - now being monitored by Community Nursing PMR . NACEL undertaken within acute and community bed settings. Co-production work just starting.</t>
  </si>
  <si>
    <t>Template not always completed - not clear when last audit was done. There is not a system audit plan (may be done by individual orgs) Challenge in getting consistency - as  some priorities may be undertaken differently. Co-production group to look at how we measure 'good' including developing a set of measures</t>
  </si>
  <si>
    <t>A programme of audit to developed as part of the specialist priority</t>
  </si>
  <si>
    <t xml:space="preserve">Specialist Palliative Care </t>
  </si>
  <si>
    <t>3.5.1</t>
  </si>
  <si>
    <t>The locality has a 7 day service for Specialist Palliative Care assessments</t>
  </si>
  <si>
    <r>
      <t>SPA service is in place as a responsive service  … and MacMillan provide a 7 day specialist service in the community</t>
    </r>
    <r>
      <rPr>
        <sz val="11"/>
        <color rgb="FF0070C0"/>
        <rFont val="Calibri"/>
        <family val="2"/>
        <scheme val="minor"/>
      </rPr>
      <t xml:space="preserve">. </t>
    </r>
    <r>
      <rPr>
        <sz val="11"/>
        <rFont val="Calibri"/>
        <family val="2"/>
        <scheme val="minor"/>
      </rPr>
      <t>Specialised/ specialist   assessment Marie Curie RR, St Barnabas community teams</t>
    </r>
  </si>
  <si>
    <r>
      <t>7 day MacMillan service not being used to good effect - service not being contacted as physical assessments not in scope of weekend MacMillan Service</t>
    </r>
    <r>
      <rPr>
        <sz val="11"/>
        <color rgb="FF0070C0"/>
        <rFont val="Calibri"/>
        <family val="2"/>
        <scheme val="minor"/>
      </rPr>
      <t xml:space="preserve"> -</t>
    </r>
    <r>
      <rPr>
        <sz val="11"/>
        <rFont val="Calibri"/>
        <family val="2"/>
        <scheme val="minor"/>
      </rPr>
      <t xml:space="preserve"> urgent assessment is in scope.</t>
    </r>
    <r>
      <rPr>
        <sz val="11"/>
        <color theme="1"/>
        <rFont val="Calibri"/>
        <family val="2"/>
        <scheme val="minor"/>
      </rPr>
      <t xml:space="preserve"> Lack of clarity re advice vs assessment. Difference is between reactive and proactive. Reactive services in place but proactive (preventative) assessments lacking</t>
    </r>
  </si>
  <si>
    <t xml:space="preserve">specialist priority workstream </t>
  </si>
  <si>
    <t>3.5.2</t>
  </si>
  <si>
    <t>Specialist Palliative Care advice is available 24/7 across the locality</t>
  </si>
  <si>
    <t xml:space="preserve">Achieved via pSPA in place 8-4 weekdays, Marie Curie rapid Reponse service available out of hours. 24/7 Advice and Guidance line available and staffed by St Barnabas IPU. </t>
  </si>
  <si>
    <t xml:space="preserve"> Unplanned care and specialist  priortity need confirmation for CYP</t>
  </si>
  <si>
    <t>3.5.3</t>
  </si>
  <si>
    <t>The locality have a framework in place to develop the capability of the generalist workforce supported by the Specialist Palliative Care Team(s)</t>
  </si>
  <si>
    <t>Expert Reference Group for Education. Community Macs - one of the  KPIs for education . Links with work on Care Functions is linking with competency framework. Lunch&amp; Learns / Insight visits etc. Project ECHO - covers care homes as well as generalist nursing team. Community Nurses have competency packs that teams work towards . Palliative Care link nurses in place for community hospitals, palliative champions ward based in ULHT . Education strategy developed</t>
  </si>
  <si>
    <t>Not consistently managed and no formal framework in place. Draft education strategy developed plans to develop a competency framework</t>
  </si>
  <si>
    <t>Education and traning strategy and competency framework to be developed. Within specialist priority</t>
  </si>
  <si>
    <t xml:space="preserve">Rehabilitative palliative care </t>
  </si>
  <si>
    <t>3.6.1</t>
  </si>
  <si>
    <t xml:space="preserve">The locality have access to rehabilitative services for people approaching the end of life </t>
  </si>
  <si>
    <t xml:space="preserve">referrals can be made through the PCCC SPA system to St Barnabas for both OT and Physio. Internal referrals made via H@H. In acute settings and community hospitals  - access to physios and OT  are fairly prompt </t>
  </si>
  <si>
    <t xml:space="preserve">Not clear whether there is a consistent service across localities. Some services (eg dieticians) entail lengthy delays. Sometimes the generalist OTs are not clear on the value they can provide. . Should also be focussing on all aspects of rehabilitation. Would benefit from a champion for OT / Physio within a hospital settings to improve the service provided </t>
  </si>
  <si>
    <t>Within Specialist palliative care and planned service priority</t>
  </si>
  <si>
    <t>3.6.2</t>
  </si>
  <si>
    <t>The locality has systems in place to ensure access to equipment to support people with movement, comfort care and activities of daily living.</t>
  </si>
  <si>
    <t>process in place to get specialist equipment</t>
  </si>
  <si>
    <t>Challenges with the timeliness- bariatric patients having to wait 5 working days … unclear how beds etc are provided . Lots of challenges with care homes needing equipment and how this is accessed.  Some very practical things causing problems - infrastructure / costings . Timeliness of support is key. Some inequalities exist.</t>
  </si>
  <si>
    <t>Within planned care workstream</t>
  </si>
  <si>
    <t xml:space="preserve">Ambition 4: Care is coordinated    </t>
  </si>
  <si>
    <t>I get the right help at the right time from the right people. I have a team around me who know my needs and my plans and work together to help me achieve them. 
I can always reach someone who will listen and respond at any time of the day or night.</t>
  </si>
  <si>
    <t xml:space="preserve">Shared records  </t>
  </si>
  <si>
    <t>4.1.1</t>
  </si>
  <si>
    <t xml:space="preserve">The locality has a dedicated data sharing (such as EPaCCS) project/steering group with representation from all care settings </t>
  </si>
  <si>
    <t xml:space="preserve">In place - steering group co-ordinated by St Barnabas. Group also looks at data collection. There is support available to those services wanting to implement.  </t>
  </si>
  <si>
    <t>Not all settings represented or well engaged.</t>
  </si>
  <si>
    <t>Digital project manager in post to support digital integration for PEOL. Within planned care priority</t>
  </si>
  <si>
    <t>4.1.2</t>
  </si>
  <si>
    <t>EPaCCS information is being shared with the following services:</t>
  </si>
  <si>
    <t xml:space="preserve"> Ambulance Service</t>
  </si>
  <si>
    <t>care portal allows read only access to EPaCCS</t>
  </si>
  <si>
    <t>Only unable to input</t>
  </si>
  <si>
    <t>Digital project manager in post to support digital integration for PEOL. Within unplanned care priority</t>
  </si>
  <si>
    <t xml:space="preserve">Out of Hours Service </t>
  </si>
  <si>
    <t>direct updates enabled</t>
  </si>
  <si>
    <t>NHS 111</t>
  </si>
  <si>
    <t>Lincolnshire 111service is delivered by LCHS CAS as above</t>
  </si>
  <si>
    <t>Specialist Palliative Care Teams</t>
  </si>
  <si>
    <t xml:space="preserve">Yes for community based teams </t>
  </si>
  <si>
    <t xml:space="preserve">some challenges with ULHT SPCT and Marie Curie. </t>
  </si>
  <si>
    <t>Primary Care</t>
  </si>
  <si>
    <t xml:space="preserve">85% of practices </t>
  </si>
  <si>
    <t>31/85 proactices use the EPaCCS toolset</t>
  </si>
  <si>
    <t>Digital project manager in post to support digitl integration for PEOL. Within unplanned care priority</t>
  </si>
  <si>
    <t>Community Teams e.g. District Nurses, Matrons</t>
  </si>
  <si>
    <t xml:space="preserve">direct updates enabled </t>
  </si>
  <si>
    <t>Hospitals</t>
  </si>
  <si>
    <t xml:space="preserve">Access to care portal </t>
  </si>
  <si>
    <t xml:space="preserve">Challenges when Lincolnshire patient in hospital outside of Lincolnshire. </t>
  </si>
  <si>
    <t>Care Homes</t>
  </si>
  <si>
    <t xml:space="preserve">access enabled via care portal </t>
  </si>
  <si>
    <t>Not able to input</t>
  </si>
  <si>
    <t>Hospice</t>
  </si>
  <si>
    <t xml:space="preserve">direct updates </t>
  </si>
  <si>
    <t xml:space="preserve">Social Care </t>
  </si>
  <si>
    <t xml:space="preserve">have access to care portal and shared care record </t>
  </si>
  <si>
    <t>Gaps with domiciallary care agencies access not able to inout</t>
  </si>
  <si>
    <t>4.1.3</t>
  </si>
  <si>
    <t xml:space="preserve">The locality can evidence the proportion of people dying with an EPaCCS record </t>
  </si>
  <si>
    <t xml:space="preserve">after death audit tool provides this info - practice by practice </t>
  </si>
  <si>
    <t>Maybe limitations with data input and coding</t>
  </si>
  <si>
    <t>Planned care service</t>
  </si>
  <si>
    <t>4.1.4</t>
  </si>
  <si>
    <t>Palliative Care Multi-Disciplinary Meetings (MDT) are informed as appropriate through data sharing systems (such as EPaCCs)</t>
  </si>
  <si>
    <t xml:space="preserve">Used in-patient meetings at hospice  and in some GSF meetings </t>
  </si>
  <si>
    <t>not consistently used in all MDT's, GSF meetings and settings</t>
  </si>
  <si>
    <t xml:space="preserve">Specialist Service priority </t>
  </si>
  <si>
    <t>4.1.5</t>
  </si>
  <si>
    <t xml:space="preserve">As part of their EPaCCS system the locality are able to share electronically the personalised care and support plans of people nearing the end of life </t>
  </si>
  <si>
    <t xml:space="preserve">shared care plan now stored in SystemOne and accessible by LCHS and STB. Personalised care and support plans now on care portal </t>
  </si>
  <si>
    <t xml:space="preserve">Move towards a standard care planning template - there is an EOL care plan used in wards in ULHT (though lacking in personalisation). More discussion needed on how plans are standardised. Digitally etc </t>
  </si>
  <si>
    <t>Included in the planning ahead strategy and within planned service workstream and personalisation programme</t>
  </si>
  <si>
    <t>4.1.6</t>
  </si>
  <si>
    <t>The locality has mechanisms in place for the person approaching end of life to review and update their wishes and preferences within their electronic record</t>
  </si>
  <si>
    <t xml:space="preserve">this is seen as a principle - but road map still in early stage of development ambition is for individuals to have more access to their care records via the care portal </t>
  </si>
  <si>
    <t xml:space="preserve">Not currently in place  </t>
  </si>
  <si>
    <t xml:space="preserve">Clear roles and responsibilities </t>
  </si>
  <si>
    <t>4.2.1</t>
  </si>
  <si>
    <t>A clinical lead is identified for each key provider with allocated time e.g PAs assigned for developing local services and who ensure systems are in place for communication with other providers and agencies</t>
  </si>
  <si>
    <t xml:space="preserve">clinical leads in place - attending PEOL Strategy and Operational Delivery Group </t>
  </si>
  <si>
    <t xml:space="preserve">challenge is provision of sufficient time. More to be done to ensure join up </t>
  </si>
  <si>
    <t>Core Programme Team. Specialist priority</t>
  </si>
  <si>
    <t>Gp post ending</t>
  </si>
  <si>
    <t xml:space="preserve">A system wide response  </t>
  </si>
  <si>
    <t>4.3.1</t>
  </si>
  <si>
    <t>The locality has Palliative &amp; End of Life Care as a core component of the STP/ ICS Operational Plan</t>
  </si>
  <si>
    <t xml:space="preserve"> Yes in place and is system priority under the care closer to home system priority</t>
  </si>
  <si>
    <t>4.3.2</t>
  </si>
  <si>
    <t>The locality includes people with a personal or professional experience of death, dying and bereavement to collaborate in the design of new services (co-production)</t>
  </si>
  <si>
    <t>Underway with co-production projects (wth Every-One)</t>
  </si>
  <si>
    <t xml:space="preserve">Plan in place </t>
  </si>
  <si>
    <t xml:space="preserve">Co-production workstream in place with funding will link with all 3 priority work groups. Looking to develop a expert by experience reference panel </t>
  </si>
  <si>
    <t xml:space="preserve">Everyone matters </t>
  </si>
  <si>
    <t xml:space="preserve">Local end of life strategy is inclusive of approaches to the following groups:   </t>
  </si>
  <si>
    <t>4.4.1</t>
  </si>
  <si>
    <t>Children and young adults</t>
  </si>
  <si>
    <t>the current strategy is inclusive of all no specific mention of each group</t>
  </si>
  <si>
    <t>4.4.2</t>
  </si>
  <si>
    <t>Those of older age and those with frailty</t>
  </si>
  <si>
    <r>
      <t>As above.</t>
    </r>
    <r>
      <rPr>
        <sz val="11"/>
        <color rgb="FFFF0000"/>
        <rFont val="Calibri"/>
        <family val="2"/>
        <scheme val="minor"/>
      </rPr>
      <t xml:space="preserve"> Enhanced care in care homes DES</t>
    </r>
  </si>
  <si>
    <t>4.4.3</t>
  </si>
  <si>
    <t>Those with Dementia</t>
  </si>
  <si>
    <t>4.4.4</t>
  </si>
  <si>
    <t xml:space="preserve">Those with Learning Disabilities </t>
  </si>
  <si>
    <t xml:space="preserve">Continuity in partnership  </t>
  </si>
  <si>
    <t>4.5.1</t>
  </si>
  <si>
    <t>The locality has active partnerships driving forward development of community-based approaches accessed via social prescribing.</t>
  </si>
  <si>
    <r>
      <rPr>
        <sz val="11"/>
        <rFont val="Calibri"/>
        <family val="2"/>
        <scheme val="minor"/>
      </rPr>
      <t xml:space="preserve">equal scoring - levels 1 to 4 having equal amount of votes  partners in health, social care, VCSE including social prescribing etc are actively involved in the delivery group meeting and the priority workstream a service redesign </t>
    </r>
    <r>
      <rPr>
        <sz val="11"/>
        <color rgb="FFFF0000"/>
        <rFont val="Calibri"/>
        <family val="2"/>
        <scheme val="minor"/>
      </rPr>
      <t xml:space="preserve">
</t>
    </r>
  </si>
  <si>
    <t>Some variation in levels of engagment and commitment. Social Prescribing is well established in the locality with over 40 social prescribing link workers. They are mainly recruited through two VCSE organisations: Voluntary Centre Services and Lincolnshire Community and Voluntary Service. Both organisations have come together to develop a one provider approach for Lincolnshire. South Lincolnshire Rural PCN have also recruited their own link workers. 3,604 people in Lincolnshire were supported through Social Prescribing in 20/21.</t>
  </si>
  <si>
    <t>Within planned care priority</t>
  </si>
  <si>
    <t xml:space="preserve">Ambition 5: All staff are prepared to care  </t>
  </si>
  <si>
    <t>Wherever I am, health and care staff bring empathy, skills and expertise and give me competent, confident and compassionate care.</t>
  </si>
  <si>
    <t xml:space="preserve">Professional ethos  </t>
  </si>
  <si>
    <t>5.1.1</t>
  </si>
  <si>
    <t xml:space="preserve">The locality have a strategy for providing education and training to all paid carers and clinicians’ at every level of expertise </t>
  </si>
  <si>
    <t xml:space="preserve">A training and education strategy has been drafted </t>
  </si>
  <si>
    <t>Workforce/Training and Education group including echo to be established</t>
  </si>
  <si>
    <t xml:space="preserve">Support and resilience  </t>
  </si>
  <si>
    <t>5.2.1</t>
  </si>
  <si>
    <t xml:space="preserve">The locality have specific wellbeing interventions in place to support resilience among the workforce who care for those approaching the end of life e.g. clinical supervision, counselling, peer support    </t>
  </si>
  <si>
    <t>Each team provides some elements of wellbeing support and clinical supervision  for the workforce. There are a number of wellbeing offers available to all staff groups.</t>
  </si>
  <si>
    <t>This is not centralised function and access and offers will vary depending on employer.</t>
  </si>
  <si>
    <t>Workforce/Training and Education group to be established</t>
  </si>
  <si>
    <t xml:space="preserve">Knowledge based judgement  </t>
  </si>
  <si>
    <t>5.3.1</t>
  </si>
  <si>
    <t xml:space="preserve">The workforce have access to a diverse range of education and training opportunities’ within the locality provided by credible trainers  </t>
  </si>
  <si>
    <t>Some training is accessed out of county. Plans for Echo.</t>
  </si>
  <si>
    <t xml:space="preserve">Awareness of legislation </t>
  </si>
  <si>
    <t>5.4.1</t>
  </si>
  <si>
    <t>Training in end of life care includes raising awareness of relevant legislation e.g. Mental Capacity Act, Care Act, Children &amp; Families Act &amp; Lasting Power of Attorney</t>
  </si>
  <si>
    <t>Accessible online forums/platforms Led, managed and monitored by individual teams.</t>
  </si>
  <si>
    <t xml:space="preserve">
No centralised offer or monitoring.
</t>
  </si>
  <si>
    <t>Workforce/Training and Education group to be established. Consider mandatory training.</t>
  </si>
  <si>
    <t>5.4.2</t>
  </si>
  <si>
    <t xml:space="preserve">The workforce have access to information pertaining to the diverse approaches to death, dying and bereavement across different communities, to ensure equity of end of life care delivery </t>
  </si>
  <si>
    <t xml:space="preserve">There is information available on the EOL website </t>
  </si>
  <si>
    <t>limited information on website. Not comprehensive resource.</t>
  </si>
  <si>
    <t xml:space="preserve">Executive governance </t>
  </si>
  <si>
    <t>5.5.1</t>
  </si>
  <si>
    <t>There is strong and clearly defined leadership for palliative and end of life care across the locality and at regional level</t>
  </si>
  <si>
    <t xml:space="preserve">There is good representation at delivery groups. Strong working at regional level with Lincolnshire involved in a number of regional projects and with Lincs representation at the regional EOL priortity working groups. </t>
  </si>
  <si>
    <t>There is no identified PEOL lead from Adult Social Care or PCN level. Dedicated time remains a challenge.</t>
  </si>
  <si>
    <t>Specialist Priority and core programe team</t>
  </si>
  <si>
    <t>Using New Technology</t>
  </si>
  <si>
    <t>5.6.1</t>
  </si>
  <si>
    <t>Localities have a strategy for using technologies in the advancement of care i.e. remote monitoring equipment, virtual consultation</t>
  </si>
  <si>
    <t xml:space="preserve">No lincolnshire wide strategy. Remote consultation is used, inconsistent platforms used. </t>
  </si>
  <si>
    <t>I live in a community where everybody recognises that we all have a role to play in supporting each other in times of crisis and loss. 
People are ready, willing and confident to have conversations about living and dying well and to support each other in emotional and practical ways.</t>
  </si>
  <si>
    <t>Compassionate and resilient communities</t>
  </si>
  <si>
    <t>6.1.1</t>
  </si>
  <si>
    <t xml:space="preserve">The locality has a dedicated work programme aimed at building community capacity e.g.  Developing the social prescribing offer, promotion of the Dying Well Community Charter, or through the nourishing of compassionate communities  </t>
  </si>
  <si>
    <t>St Barnabas deliver a wellbeing service; they do offer advice around welfare and benefits, psychological support, pre-bereavement and bereavement counselling, spiritual support and we provide complementary therapies to improve wellbeing. This will be developed within the PEOL programme.</t>
  </si>
  <si>
    <r>
      <t>Not a consistent or specific PEOL social presribing offer. St Barnabas to deliver a wellbeing service.</t>
    </r>
    <r>
      <rPr>
        <sz val="11"/>
        <color rgb="FFFF0000"/>
        <rFont val="Calibri"/>
        <family val="2"/>
        <scheme val="minor"/>
      </rPr>
      <t xml:space="preserve"> </t>
    </r>
    <r>
      <rPr>
        <sz val="11"/>
        <rFont val="Calibri"/>
        <family val="2"/>
        <scheme val="minor"/>
      </rPr>
      <t>Dying Well Commmunity Charter has not been adopted in Lincolnshire.</t>
    </r>
  </si>
  <si>
    <t xml:space="preserve">Planned priority care and specialist and links with personalisation programme and co-production </t>
  </si>
  <si>
    <t xml:space="preserve">Public awareness  </t>
  </si>
  <si>
    <t>6.2.1</t>
  </si>
  <si>
    <t>The locality can evidence within strategy how they intend to support the promotion of the public discussion around death, dying and bereavement</t>
  </si>
  <si>
    <t xml:space="preserve">What matters to me form is use across the system. Information for the public available on the EOL website. </t>
  </si>
  <si>
    <r>
      <rPr>
        <sz val="11"/>
        <rFont val="Calibri"/>
        <family val="2"/>
        <scheme val="minor"/>
      </rPr>
      <t xml:space="preserve">Is this specifically mentioned in the strategy and the mandate </t>
    </r>
    <r>
      <rPr>
        <sz val="11"/>
        <color theme="4"/>
        <rFont val="Calibri"/>
        <family val="2"/>
        <scheme val="minor"/>
      </rPr>
      <t xml:space="preserve">.  </t>
    </r>
  </si>
  <si>
    <t xml:space="preserve">This is part of the planning ahead role and strategy development. Co-production involvement as self management </t>
  </si>
  <si>
    <t xml:space="preserve">Practical support </t>
  </si>
  <si>
    <t>6.3.1</t>
  </si>
  <si>
    <t>The locality has a clear referral process from all key providers to Social Prescribing Link Workers, for all ages</t>
  </si>
  <si>
    <t>There are referral processes in place at a local offer.</t>
  </si>
  <si>
    <t xml:space="preserve">
Currently Social prescribing offer is adults only. Key providers can refer to social prescribing link workers in Lincolnshire via a referral form or on  01205 314479. For South Lincolnshire Rural PCN: lccg.socialprescribing.slr@nhs.net 
or 01778 300956.</t>
  </si>
  <si>
    <t xml:space="preserve">Volunteers </t>
  </si>
  <si>
    <t>6.4.1</t>
  </si>
  <si>
    <t xml:space="preserve">The locality recruit and train volunteers to specifically support people approaching the end of life, their families and communities </t>
  </si>
  <si>
    <r>
      <t>Vounteer workforce in place at providers level. St Barnabas well being service link have strong links with volunteer sector. Volunteer traning will be part of the education and training strategy.</t>
    </r>
    <r>
      <rPr>
        <sz val="11"/>
        <color theme="4"/>
        <rFont val="Calibri"/>
        <family val="2"/>
        <scheme val="minor"/>
      </rPr>
      <t xml:space="preserve"> </t>
    </r>
    <r>
      <rPr>
        <sz val="11"/>
        <rFont val="Calibri"/>
        <family val="2"/>
        <scheme val="minor"/>
      </rPr>
      <t xml:space="preserve">Macmillan volunteers. Macmillan peer supporters in HMP. </t>
    </r>
  </si>
  <si>
    <t xml:space="preserve">All providers are doing something different needs to be co-ordinated. There is no specific training offer.
</t>
  </si>
  <si>
    <t xml:space="preserve">Planned priority care and specialist and links with personalisation programme.  </t>
  </si>
  <si>
    <r>
      <t xml:space="preserve">4.When you click on the associated box against each measurement, a drop down list of Levels will appear. </t>
    </r>
    <r>
      <rPr>
        <b/>
        <sz val="11"/>
        <color theme="1"/>
        <rFont val="Calibri"/>
        <family val="2"/>
        <scheme val="minor"/>
      </rPr>
      <t>Please select the relevant Level - no other entries will be allowed</t>
    </r>
    <r>
      <rPr>
        <sz val="11"/>
        <color theme="1"/>
        <rFont val="Calibri"/>
        <family val="2"/>
        <scheme val="minor"/>
      </rPr>
      <t>. 
5. You will notice that as you select your Level, the associated Level colour (as in the box above) appears
6. As you indicate each level a summary will be collated within the</t>
    </r>
    <r>
      <rPr>
        <b/>
        <sz val="11"/>
        <color theme="1"/>
        <rFont val="Calibri"/>
        <family val="2"/>
        <scheme val="minor"/>
      </rPr>
      <t xml:space="preserve"> ‘status summary’ tab at the bottom of the page</t>
    </r>
    <r>
      <rPr>
        <sz val="11"/>
        <color theme="1"/>
        <rFont val="Calibri"/>
        <family val="2"/>
        <scheme val="minor"/>
      </rPr>
      <t xml:space="preserve">. This will illustrate the proportion of measures that you have indicated at each level for each ambition. NB: The sum of each ambition across levels 0-5 should therefore equate to 100% if you have completed the tool fully and correctly. 
7. The status summary also has an area for you to complete </t>
    </r>
    <r>
      <rPr>
        <b/>
        <sz val="11"/>
        <color theme="1"/>
        <rFont val="Calibri"/>
        <family val="2"/>
        <scheme val="minor"/>
      </rPr>
      <t xml:space="preserve">locality details, name of person(s) completing the tool, and the date of completion.
</t>
    </r>
    <r>
      <rPr>
        <sz val="11"/>
        <color theme="1"/>
        <rFont val="Calibri"/>
        <family val="2"/>
        <scheme val="minor"/>
      </rPr>
      <t xml:space="preserve">
8. Once you have indicated the current locality status against each measurement, there is a column that asks you </t>
    </r>
    <r>
      <rPr>
        <b/>
        <sz val="11"/>
        <color theme="1"/>
        <rFont val="Calibri"/>
        <family val="2"/>
        <scheme val="minor"/>
      </rPr>
      <t>how you would evidence this</t>
    </r>
    <r>
      <rPr>
        <sz val="11"/>
        <color theme="1"/>
        <rFont val="Calibri"/>
        <family val="2"/>
        <scheme val="minor"/>
      </rPr>
      <t xml:space="preserve">. Localities should use this space to list or to embed evidence available where they have indicated a level 3 or above status . For example, this may include a project plan, audit report, referral criteria or Service Specification.
9. The final column within the tool is for localities to detail any </t>
    </r>
    <r>
      <rPr>
        <b/>
        <sz val="11"/>
        <color theme="1"/>
        <rFont val="Calibri"/>
        <family val="2"/>
        <scheme val="minor"/>
      </rPr>
      <t xml:space="preserve">gaps or areas for development </t>
    </r>
    <r>
      <rPr>
        <sz val="11"/>
        <color theme="1"/>
        <rFont val="Calibri"/>
        <family val="2"/>
        <scheme val="minor"/>
      </rPr>
      <t xml:space="preserve">that they identify against each measure. Anything identified within this area should subsequently support and inform the development of local strategies for Palliative &amp; End of Life Care in order to realise the ambitions set out within the National Framework. 
10. It is recommended that localities </t>
    </r>
    <r>
      <rPr>
        <b/>
        <sz val="11"/>
        <color theme="1"/>
        <rFont val="Calibri"/>
        <family val="2"/>
        <scheme val="minor"/>
      </rPr>
      <t>repeat this self-assessment process at least annually</t>
    </r>
    <r>
      <rPr>
        <sz val="11"/>
        <color theme="1"/>
        <rFont val="Calibri"/>
        <family val="2"/>
        <scheme val="minor"/>
      </rPr>
      <t>.
11. Self-assessment can take place in a number of dedicated sessions or in entirety on one occasion.</t>
    </r>
  </si>
  <si>
    <r>
      <rPr>
        <sz val="11"/>
        <rFont val="Calibri"/>
        <family val="2"/>
        <scheme val="minor"/>
      </rPr>
      <t xml:space="preserve">Charitably funded access for adults, St Barnabas Bereavement line available for all.
Cruise bereavement service.
Rainbows – for children who had got siblings that have died. There is a gap that is not commissioned for children who have lost parents and adults.
</t>
    </r>
    <r>
      <rPr>
        <sz val="11"/>
        <color rgb="FFFF0000"/>
        <rFont val="Calibri"/>
        <family val="2"/>
        <scheme val="minor"/>
      </rPr>
      <t xml:space="preserve">
  </t>
    </r>
  </si>
  <si>
    <t>A specific PEOL Health needs analysis needs to be completed across Lincolnshire.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</si>
</sst>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x14ac:knownFonts="1">
    <font>
      <sz val="11"/>
      <color theme="1"/>
      <name val="Calibri"/>
      <family val="2"/>
      <scheme val="minor"/>
    </font>
    <font>
      <b/>
      <sz val="11"/>
      <color theme="1"/>
      <name val="Calibri"/>
      <family val="2"/>
      <scheme val="minor"/>
    </font>
    <font>
      <b/>
      <sz val="16"/>
      <color theme="1"/>
      <name val="Calibri"/>
      <family val="2"/>
      <scheme val="minor"/>
    </font>
    <font>
      <b/>
      <i/>
      <sz val="11"/>
      <color theme="1"/>
      <name val="Calibri"/>
      <family val="2"/>
      <scheme val="minor"/>
    </font>
    <font>
      <sz val="11"/>
      <name val="Calibri"/>
      <family val="2"/>
      <scheme val="minor"/>
    </font>
    <font>
      <b/>
      <sz val="11"/>
      <name val="Calibri"/>
      <family val="2"/>
      <scheme val="minor"/>
    </font>
    <font>
      <sz val="11"/>
      <color theme="1"/>
      <name val="Calibri"/>
      <family val="2"/>
      <scheme val="minor"/>
    </font>
    <font>
      <b/>
      <sz val="18"/>
      <color theme="1"/>
      <name val="Calibri"/>
      <family val="2"/>
      <scheme val="minor"/>
    </font>
    <font>
      <sz val="18"/>
      <color theme="1"/>
      <name val="Calibri"/>
      <family val="2"/>
      <scheme val="minor"/>
    </font>
    <font>
      <b/>
      <u/>
      <sz val="16"/>
      <color theme="1"/>
      <name val="Calibri"/>
      <family val="2"/>
      <scheme val="minor"/>
    </font>
    <font>
      <sz val="16"/>
      <color theme="1"/>
      <name val="Calibri"/>
      <family val="2"/>
      <scheme val="minor"/>
    </font>
    <font>
      <b/>
      <sz val="11"/>
      <color theme="4"/>
      <name val="Calibri"/>
      <family val="2"/>
      <scheme val="minor"/>
    </font>
    <font>
      <b/>
      <sz val="11"/>
      <color rgb="FF7030A0"/>
      <name val="Calibri"/>
      <family val="2"/>
      <scheme val="minor"/>
    </font>
    <font>
      <b/>
      <sz val="11"/>
      <color rgb="FFFF99CC"/>
      <name val="Calibri"/>
      <family val="2"/>
      <scheme val="minor"/>
    </font>
    <font>
      <b/>
      <sz val="11"/>
      <color rgb="FFFF0000"/>
      <name val="Calibri"/>
      <family val="2"/>
      <scheme val="minor"/>
    </font>
    <font>
      <b/>
      <sz val="11"/>
      <color rgb="FFFFC000"/>
      <name val="Calibri"/>
      <family val="2"/>
      <scheme val="minor"/>
    </font>
    <font>
      <b/>
      <sz val="11"/>
      <color theme="9"/>
      <name val="Calibri"/>
      <family val="2"/>
      <scheme val="minor"/>
    </font>
    <font>
      <sz val="11"/>
      <color theme="9"/>
      <name val="Calibri"/>
      <family val="2"/>
      <scheme val="minor"/>
    </font>
    <font>
      <b/>
      <u/>
      <sz val="11"/>
      <color theme="1"/>
      <name val="Calibri"/>
      <family val="2"/>
      <scheme val="minor"/>
    </font>
    <font>
      <sz val="12"/>
      <name val="Calibri"/>
      <family val="2"/>
      <scheme val="minor"/>
    </font>
    <font>
      <sz val="11"/>
      <color rgb="FFFF0000"/>
      <name val="Calibri"/>
      <family val="2"/>
      <scheme val="minor"/>
    </font>
    <font>
      <sz val="11"/>
      <color rgb="FF0070C0"/>
      <name val="Calibri"/>
      <family val="2"/>
      <scheme val="minor"/>
    </font>
    <font>
      <sz val="11"/>
      <color theme="4"/>
      <name val="Calibri"/>
      <family val="2"/>
      <scheme val="minor"/>
    </font>
    <font>
      <sz val="11"/>
      <color rgb="FF000000"/>
      <name val="Calibri"/>
      <family val="2"/>
      <scheme val="minor"/>
    </font>
    <font>
      <sz val="11"/>
      <color theme="0" tint="-0.34998626667073579"/>
      <name val="Calibri"/>
      <family val="2"/>
      <scheme val="minor"/>
    </font>
  </fonts>
  <fills count="26">
    <fill>
      <patternFill patternType="none"/>
    </fill>
    <fill>
      <patternFill patternType="gray125"/>
    </fill>
    <fill>
      <patternFill patternType="solid">
        <fgColor rgb="FF4F81BD"/>
        <bgColor indexed="64"/>
      </patternFill>
    </fill>
    <fill>
      <patternFill patternType="solid">
        <fgColor rgb="FF95B3D7"/>
        <bgColor indexed="64"/>
      </patternFill>
    </fill>
    <fill>
      <patternFill patternType="solid">
        <fgColor rgb="FFFF0000"/>
        <bgColor indexed="64"/>
      </patternFill>
    </fill>
    <fill>
      <patternFill patternType="solid">
        <fgColor rgb="FFFFC000"/>
        <bgColor indexed="64"/>
      </patternFill>
    </fill>
    <fill>
      <patternFill patternType="solid">
        <fgColor rgb="FFA85E9D"/>
        <bgColor indexed="64"/>
      </patternFill>
    </fill>
    <fill>
      <patternFill patternType="solid">
        <fgColor rgb="FFFFCCFF"/>
        <bgColor indexed="64"/>
      </patternFill>
    </fill>
    <fill>
      <patternFill patternType="solid">
        <fgColor rgb="FFF533B4"/>
        <bgColor indexed="64"/>
      </patternFill>
    </fill>
    <fill>
      <patternFill patternType="solid">
        <fgColor rgb="FFF8B6EB"/>
        <bgColor indexed="64"/>
      </patternFill>
    </fill>
    <fill>
      <patternFill patternType="solid">
        <fgColor theme="3" tint="0.79998168889431442"/>
        <bgColor indexed="64"/>
      </patternFill>
    </fill>
    <fill>
      <patternFill patternType="solid">
        <fgColor rgb="FFF58279"/>
        <bgColor indexed="64"/>
      </patternFill>
    </fill>
    <fill>
      <patternFill patternType="solid">
        <fgColor theme="0" tint="-0.14999847407452621"/>
        <bgColor indexed="64"/>
      </patternFill>
    </fill>
    <fill>
      <patternFill patternType="solid">
        <fgColor rgb="FFFABF8F"/>
        <bgColor indexed="64"/>
      </patternFill>
    </fill>
    <fill>
      <patternFill patternType="solid">
        <fgColor rgb="FF00B050"/>
        <bgColor indexed="64"/>
      </patternFill>
    </fill>
    <fill>
      <patternFill patternType="solid">
        <fgColor rgb="FFD6E3BC"/>
        <bgColor indexed="64"/>
      </patternFill>
    </fill>
    <fill>
      <patternFill patternType="solid">
        <fgColor theme="4" tint="0.39997558519241921"/>
        <bgColor indexed="64"/>
      </patternFill>
    </fill>
    <fill>
      <patternFill patternType="solid">
        <fgColor theme="4" tint="0.59996337778862885"/>
        <bgColor indexed="64"/>
      </patternFill>
    </fill>
    <fill>
      <patternFill patternType="solid">
        <fgColor rgb="FFDBE5F1"/>
        <bgColor indexed="64"/>
      </patternFill>
    </fill>
    <fill>
      <patternFill patternType="solid">
        <fgColor rgb="FFFFFF00"/>
        <bgColor indexed="64"/>
      </patternFill>
    </fill>
    <fill>
      <patternFill patternType="solid">
        <fgColor rgb="FF92D050"/>
        <bgColor indexed="64"/>
      </patternFill>
    </fill>
    <fill>
      <patternFill patternType="solid">
        <fgColor theme="4"/>
        <bgColor indexed="64"/>
      </patternFill>
    </fill>
    <fill>
      <patternFill patternType="solid">
        <fgColor theme="9" tint="0.39997558519241921"/>
        <bgColor indexed="64"/>
      </patternFill>
    </fill>
    <fill>
      <patternFill patternType="solid">
        <fgColor theme="2"/>
        <bgColor indexed="64"/>
      </patternFill>
    </fill>
    <fill>
      <patternFill patternType="solid">
        <fgColor theme="0"/>
        <bgColor indexed="64"/>
      </patternFill>
    </fill>
    <fill>
      <patternFill patternType="solid">
        <fgColor theme="2" tint="-9.9978637043366805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9" fontId="6" fillId="0" borderId="0" applyFont="0" applyFill="0" applyBorder="0" applyAlignment="0" applyProtection="0"/>
  </cellStyleXfs>
  <cellXfs count="185">
    <xf numFmtId="0" fontId="0" fillId="0" borderId="0" xfId="0"/>
    <xf numFmtId="0" fontId="2" fillId="0" borderId="0" xfId="0" applyFont="1" applyAlignment="1" applyProtection="1">
      <alignment vertical="center"/>
      <protection hidden="1"/>
    </xf>
    <xf numFmtId="0" fontId="0" fillId="0" borderId="0" xfId="0" applyProtection="1">
      <protection locked="0"/>
    </xf>
    <xf numFmtId="0" fontId="1" fillId="2" borderId="1" xfId="0" applyFont="1" applyFill="1" applyBorder="1" applyAlignment="1" applyProtection="1">
      <alignment vertical="center" wrapText="1"/>
      <protection hidden="1"/>
    </xf>
    <xf numFmtId="0" fontId="1" fillId="2" borderId="1" xfId="0" applyFont="1" applyFill="1" applyBorder="1" applyAlignment="1" applyProtection="1">
      <alignment horizontal="center" vertical="center" wrapText="1"/>
      <protection hidden="1"/>
    </xf>
    <xf numFmtId="0" fontId="1" fillId="3" borderId="3" xfId="0" applyFont="1" applyFill="1" applyBorder="1" applyAlignment="1" applyProtection="1">
      <alignment vertical="center" wrapText="1"/>
      <protection hidden="1"/>
    </xf>
    <xf numFmtId="0" fontId="0" fillId="0" borderId="1" xfId="0" applyBorder="1" applyAlignment="1" applyProtection="1">
      <alignment vertical="center" wrapText="1"/>
      <protection hidden="1"/>
    </xf>
    <xf numFmtId="0" fontId="0" fillId="0" borderId="0" xfId="0" applyProtection="1">
      <protection hidden="1"/>
    </xf>
    <xf numFmtId="0" fontId="1" fillId="4" borderId="1" xfId="0" applyFont="1" applyFill="1" applyBorder="1" applyAlignment="1" applyProtection="1">
      <alignment horizontal="center" vertical="center" wrapText="1"/>
      <protection hidden="1"/>
    </xf>
    <xf numFmtId="0" fontId="0" fillId="11" borderId="1" xfId="0" applyFill="1" applyBorder="1" applyAlignment="1" applyProtection="1">
      <alignment horizontal="center" vertical="center" wrapText="1"/>
      <protection hidden="1"/>
    </xf>
    <xf numFmtId="0" fontId="0" fillId="0" borderId="1" xfId="0" applyBorder="1" applyAlignment="1" applyProtection="1">
      <alignment vertical="top" wrapText="1"/>
      <protection hidden="1"/>
    </xf>
    <xf numFmtId="0" fontId="1" fillId="2" borderId="1" xfId="0" applyFont="1" applyFill="1" applyBorder="1" applyAlignment="1" applyProtection="1">
      <alignment horizontal="left" vertical="center" wrapText="1"/>
      <protection hidden="1"/>
    </xf>
    <xf numFmtId="0" fontId="1" fillId="4" borderId="4" xfId="0" applyFont="1" applyFill="1" applyBorder="1" applyAlignment="1" applyProtection="1">
      <alignment vertical="center" wrapText="1"/>
      <protection hidden="1"/>
    </xf>
    <xf numFmtId="0" fontId="0" fillId="11" borderId="4" xfId="0" applyFill="1" applyBorder="1" applyAlignment="1" applyProtection="1">
      <alignment horizontal="center" vertical="center" wrapText="1"/>
      <protection hidden="1"/>
    </xf>
    <xf numFmtId="0" fontId="1" fillId="4" borderId="1" xfId="0" applyFont="1" applyFill="1" applyBorder="1" applyAlignment="1" applyProtection="1">
      <alignment horizontal="left" vertical="center" wrapText="1"/>
      <protection hidden="1"/>
    </xf>
    <xf numFmtId="0" fontId="1" fillId="11" borderId="1" xfId="0" applyFont="1" applyFill="1" applyBorder="1" applyAlignment="1" applyProtection="1">
      <alignment horizontal="center" vertical="center" wrapText="1"/>
      <protection hidden="1"/>
    </xf>
    <xf numFmtId="0" fontId="0" fillId="0" borderId="1" xfId="0" applyBorder="1" applyAlignment="1" applyProtection="1">
      <alignment horizontal="left" vertical="top" wrapText="1"/>
      <protection hidden="1"/>
    </xf>
    <xf numFmtId="0" fontId="1" fillId="3" borderId="2" xfId="0" applyFont="1" applyFill="1" applyBorder="1" applyAlignment="1" applyProtection="1">
      <alignment horizontal="left" vertical="center" wrapText="1"/>
      <protection hidden="1"/>
    </xf>
    <xf numFmtId="0" fontId="1" fillId="11" borderId="4" xfId="0" applyFont="1" applyFill="1" applyBorder="1" applyAlignment="1" applyProtection="1">
      <alignment horizontal="left" vertical="center" wrapText="1"/>
      <protection hidden="1"/>
    </xf>
    <xf numFmtId="0" fontId="1" fillId="11" borderId="1" xfId="0" applyFont="1" applyFill="1" applyBorder="1" applyAlignment="1" applyProtection="1">
      <alignment horizontal="left" vertical="center" wrapText="1"/>
      <protection hidden="1"/>
    </xf>
    <xf numFmtId="0" fontId="4" fillId="0" borderId="1" xfId="0" applyFont="1" applyBorder="1" applyAlignment="1" applyProtection="1">
      <alignment vertical="top" wrapText="1"/>
      <protection hidden="1"/>
    </xf>
    <xf numFmtId="0" fontId="4" fillId="0" borderId="1" xfId="0" applyFont="1" applyBorder="1" applyAlignment="1" applyProtection="1">
      <alignment horizontal="left" vertical="top" wrapText="1"/>
      <protection hidden="1"/>
    </xf>
    <xf numFmtId="0" fontId="4" fillId="0" borderId="2" xfId="0" applyFont="1" applyBorder="1" applyAlignment="1" applyProtection="1">
      <alignment horizontal="left" vertical="top" wrapText="1"/>
      <protection hidden="1"/>
    </xf>
    <xf numFmtId="0" fontId="4" fillId="0" borderId="4" xfId="0" applyFont="1" applyBorder="1" applyAlignment="1" applyProtection="1">
      <alignment horizontal="left" vertical="top" wrapText="1"/>
      <protection hidden="1"/>
    </xf>
    <xf numFmtId="0" fontId="0" fillId="0" borderId="2" xfId="0" applyBorder="1" applyAlignment="1" applyProtection="1">
      <alignment horizontal="left" vertical="top" wrapText="1"/>
      <protection hidden="1"/>
    </xf>
    <xf numFmtId="0" fontId="9" fillId="0" borderId="0" xfId="0" applyFont="1" applyProtection="1">
      <protection hidden="1"/>
    </xf>
    <xf numFmtId="0" fontId="10" fillId="0" borderId="0" xfId="0" applyFont="1" applyProtection="1">
      <protection hidden="1"/>
    </xf>
    <xf numFmtId="0" fontId="0" fillId="0" borderId="13" xfId="0" applyBorder="1" applyProtection="1">
      <protection hidden="1"/>
    </xf>
    <xf numFmtId="0" fontId="0" fillId="0" borderId="14" xfId="0" applyBorder="1" applyProtection="1">
      <protection hidden="1"/>
    </xf>
    <xf numFmtId="0" fontId="1" fillId="18" borderId="1" xfId="0" applyFont="1" applyFill="1" applyBorder="1" applyAlignment="1" applyProtection="1">
      <alignment horizontal="center" vertical="center" wrapText="1"/>
      <protection hidden="1"/>
    </xf>
    <xf numFmtId="0" fontId="0" fillId="4" borderId="1" xfId="0" applyFill="1" applyBorder="1" applyAlignment="1" applyProtection="1">
      <alignment vertical="center" wrapText="1"/>
      <protection hidden="1"/>
    </xf>
    <xf numFmtId="0" fontId="0" fillId="19" borderId="1" xfId="0" applyFill="1" applyBorder="1" applyAlignment="1" applyProtection="1">
      <alignment vertical="center" wrapText="1"/>
      <protection hidden="1"/>
    </xf>
    <xf numFmtId="0" fontId="0" fillId="5" borderId="1" xfId="0" applyFill="1" applyBorder="1" applyAlignment="1" applyProtection="1">
      <alignment vertical="center" wrapText="1"/>
      <protection hidden="1"/>
    </xf>
    <xf numFmtId="0" fontId="0" fillId="20" borderId="1" xfId="0" applyFill="1" applyBorder="1" applyAlignment="1" applyProtection="1">
      <alignment vertical="center" wrapText="1"/>
      <protection hidden="1"/>
    </xf>
    <xf numFmtId="0" fontId="0" fillId="14" borderId="1" xfId="0" applyFill="1" applyBorder="1" applyAlignment="1" applyProtection="1">
      <alignment vertical="center" wrapText="1"/>
      <protection hidden="1"/>
    </xf>
    <xf numFmtId="0" fontId="0" fillId="21" borderId="1" xfId="0" applyFill="1" applyBorder="1" applyAlignment="1" applyProtection="1">
      <alignment vertical="center" wrapText="1"/>
      <protection hidden="1"/>
    </xf>
    <xf numFmtId="0" fontId="1" fillId="0" borderId="0" xfId="0" applyFont="1" applyAlignment="1" applyProtection="1">
      <alignment vertical="top"/>
      <protection hidden="1"/>
    </xf>
    <xf numFmtId="0" fontId="1" fillId="0" borderId="0" xfId="0" applyFont="1" applyAlignment="1" applyProtection="1">
      <alignment vertical="top" wrapText="1"/>
      <protection hidden="1"/>
    </xf>
    <xf numFmtId="0" fontId="1" fillId="4" borderId="1" xfId="0" applyFont="1" applyFill="1" applyBorder="1" applyAlignment="1" applyProtection="1">
      <alignment horizontal="center"/>
      <protection hidden="1"/>
    </xf>
    <xf numFmtId="0" fontId="1" fillId="19" borderId="1" xfId="0" applyFont="1" applyFill="1" applyBorder="1" applyAlignment="1" applyProtection="1">
      <alignment horizontal="center"/>
      <protection hidden="1"/>
    </xf>
    <xf numFmtId="0" fontId="1" fillId="5" borderId="1" xfId="0" applyFont="1" applyFill="1" applyBorder="1" applyAlignment="1" applyProtection="1">
      <alignment horizontal="center"/>
      <protection hidden="1"/>
    </xf>
    <xf numFmtId="0" fontId="1" fillId="22" borderId="1" xfId="0" applyFont="1" applyFill="1" applyBorder="1" applyAlignment="1" applyProtection="1">
      <alignment horizontal="center"/>
      <protection hidden="1"/>
    </xf>
    <xf numFmtId="0" fontId="1" fillId="14" borderId="1" xfId="0" applyFont="1" applyFill="1" applyBorder="1" applyAlignment="1" applyProtection="1">
      <alignment horizontal="center"/>
      <protection hidden="1"/>
    </xf>
    <xf numFmtId="0" fontId="1" fillId="21" borderId="1" xfId="0" applyFont="1" applyFill="1" applyBorder="1" applyAlignment="1" applyProtection="1">
      <alignment horizontal="center"/>
      <protection hidden="1"/>
    </xf>
    <xf numFmtId="0" fontId="19" fillId="0" borderId="1" xfId="0" applyFont="1" applyBorder="1" applyProtection="1">
      <protection hidden="1"/>
    </xf>
    <xf numFmtId="164" fontId="0" fillId="0" borderId="1" xfId="1" applyNumberFormat="1" applyFont="1" applyBorder="1" applyAlignment="1" applyProtection="1">
      <alignment horizontal="center"/>
      <protection hidden="1"/>
    </xf>
    <xf numFmtId="0" fontId="0" fillId="23" borderId="0" xfId="0" applyFill="1" applyProtection="1">
      <protection hidden="1"/>
    </xf>
    <xf numFmtId="0" fontId="1" fillId="3" borderId="1" xfId="0" applyFont="1" applyFill="1" applyBorder="1" applyAlignment="1" applyProtection="1">
      <alignment horizontal="left" vertical="center" wrapText="1"/>
      <protection hidden="1"/>
    </xf>
    <xf numFmtId="0" fontId="0" fillId="0" borderId="0" xfId="0" applyAlignment="1" applyProtection="1">
      <alignment horizontal="left" vertical="top" wrapText="1"/>
      <protection hidden="1"/>
    </xf>
    <xf numFmtId="0" fontId="1" fillId="3" borderId="2" xfId="0" applyFont="1" applyFill="1" applyBorder="1" applyAlignment="1" applyProtection="1">
      <alignment horizontal="left" vertical="top" wrapText="1"/>
      <protection hidden="1"/>
    </xf>
    <xf numFmtId="0" fontId="0" fillId="0" borderId="4" xfId="0" applyBorder="1" applyAlignment="1" applyProtection="1">
      <alignment horizontal="left" vertical="top" wrapText="1"/>
      <protection hidden="1"/>
    </xf>
    <xf numFmtId="0" fontId="0" fillId="0" borderId="4" xfId="0" applyBorder="1" applyAlignment="1" applyProtection="1">
      <alignment horizontal="left" vertical="top" wrapText="1" indent="2"/>
      <protection hidden="1"/>
    </xf>
    <xf numFmtId="0" fontId="1" fillId="11" borderId="4" xfId="0" applyFont="1" applyFill="1" applyBorder="1" applyAlignment="1" applyProtection="1">
      <alignment horizontal="left" vertical="top" wrapText="1"/>
      <protection hidden="1"/>
    </xf>
    <xf numFmtId="0" fontId="0" fillId="0" borderId="0" xfId="0" applyAlignment="1">
      <alignment horizontal="left" vertical="top"/>
    </xf>
    <xf numFmtId="0" fontId="0" fillId="0" borderId="0" xfId="0" applyAlignment="1" applyProtection="1">
      <alignment vertical="center" wrapText="1"/>
      <protection hidden="1"/>
    </xf>
    <xf numFmtId="0" fontId="0" fillId="0" borderId="0" xfId="0" applyAlignment="1">
      <alignment vertical="center" wrapText="1"/>
    </xf>
    <xf numFmtId="0" fontId="0" fillId="0" borderId="0" xfId="0" applyAlignment="1">
      <alignment vertical="top"/>
    </xf>
    <xf numFmtId="0" fontId="2" fillId="0" borderId="0" xfId="0" applyFont="1" applyAlignment="1" applyProtection="1">
      <alignment vertical="top"/>
      <protection hidden="1"/>
    </xf>
    <xf numFmtId="0" fontId="0" fillId="0" borderId="0" xfId="0" applyAlignment="1" applyProtection="1">
      <alignment vertical="top"/>
      <protection hidden="1"/>
    </xf>
    <xf numFmtId="0" fontId="1" fillId="5" borderId="1" xfId="0" applyFont="1" applyFill="1" applyBorder="1" applyAlignment="1" applyProtection="1">
      <alignment vertical="top" wrapText="1"/>
      <protection hidden="1"/>
    </xf>
    <xf numFmtId="0" fontId="1" fillId="5" borderId="1" xfId="0" applyFont="1" applyFill="1" applyBorder="1" applyAlignment="1" applyProtection="1">
      <alignment horizontal="left" vertical="top" wrapText="1"/>
      <protection hidden="1"/>
    </xf>
    <xf numFmtId="0" fontId="0" fillId="13" borderId="1" xfId="0" applyFill="1" applyBorder="1" applyAlignment="1" applyProtection="1">
      <alignment horizontal="center" vertical="top" wrapText="1"/>
      <protection hidden="1"/>
    </xf>
    <xf numFmtId="0" fontId="1" fillId="13" borderId="1" xfId="0" applyFont="1" applyFill="1" applyBorder="1" applyAlignment="1" applyProtection="1">
      <alignment horizontal="center" vertical="top" wrapText="1"/>
      <protection hidden="1"/>
    </xf>
    <xf numFmtId="0" fontId="1" fillId="13" borderId="2" xfId="0" applyFont="1" applyFill="1" applyBorder="1" applyAlignment="1" applyProtection="1">
      <alignment horizontal="left" vertical="top" wrapText="1"/>
      <protection hidden="1"/>
    </xf>
    <xf numFmtId="0" fontId="1" fillId="13" borderId="3" xfId="0" applyFont="1" applyFill="1" applyBorder="1" applyAlignment="1" applyProtection="1">
      <alignment horizontal="left" vertical="top" wrapText="1"/>
      <protection hidden="1"/>
    </xf>
    <xf numFmtId="0" fontId="1" fillId="13" borderId="4" xfId="0" applyFont="1" applyFill="1" applyBorder="1" applyAlignment="1" applyProtection="1">
      <alignment horizontal="left" vertical="top" wrapText="1"/>
      <protection hidden="1"/>
    </xf>
    <xf numFmtId="0" fontId="1" fillId="13" borderId="2" xfId="0" applyFont="1" applyFill="1" applyBorder="1" applyAlignment="1" applyProtection="1">
      <alignment vertical="top" wrapText="1"/>
      <protection hidden="1"/>
    </xf>
    <xf numFmtId="0" fontId="1" fillId="13" borderId="5" xfId="0" applyFont="1" applyFill="1" applyBorder="1" applyAlignment="1" applyProtection="1">
      <alignment horizontal="center" vertical="top" wrapText="1"/>
      <protection hidden="1"/>
    </xf>
    <xf numFmtId="0" fontId="1" fillId="13" borderId="9" xfId="0" applyFont="1" applyFill="1" applyBorder="1" applyAlignment="1" applyProtection="1">
      <alignment vertical="top" wrapText="1"/>
      <protection hidden="1"/>
    </xf>
    <xf numFmtId="0" fontId="1" fillId="13" borderId="10" xfId="0" applyFont="1" applyFill="1" applyBorder="1" applyAlignment="1" applyProtection="1">
      <alignment horizontal="left" vertical="top" wrapText="1"/>
      <protection hidden="1"/>
    </xf>
    <xf numFmtId="0" fontId="1" fillId="13" borderId="11" xfId="0" applyFont="1" applyFill="1" applyBorder="1" applyAlignment="1" applyProtection="1">
      <alignment horizontal="left" vertical="top" wrapText="1"/>
      <protection hidden="1"/>
    </xf>
    <xf numFmtId="0" fontId="0" fillId="0" borderId="0" xfId="0" applyAlignment="1" applyProtection="1">
      <alignment vertical="top"/>
      <protection locked="0"/>
    </xf>
    <xf numFmtId="0" fontId="0" fillId="0" borderId="0" xfId="0" applyAlignment="1" applyProtection="1">
      <alignment vertical="top" wrapText="1"/>
      <protection hidden="1"/>
    </xf>
    <xf numFmtId="0" fontId="1" fillId="8" borderId="1" xfId="0" applyFont="1" applyFill="1" applyBorder="1" applyAlignment="1" applyProtection="1">
      <alignment horizontal="center" vertical="top" wrapText="1"/>
      <protection hidden="1"/>
    </xf>
    <xf numFmtId="0" fontId="1" fillId="8" borderId="1" xfId="0" applyFont="1" applyFill="1" applyBorder="1" applyAlignment="1" applyProtection="1">
      <alignment vertical="top" wrapText="1"/>
      <protection hidden="1"/>
    </xf>
    <xf numFmtId="0" fontId="1" fillId="8" borderId="1" xfId="0" applyFont="1" applyFill="1" applyBorder="1" applyAlignment="1" applyProtection="1">
      <alignment horizontal="left" vertical="top" wrapText="1"/>
      <protection hidden="1"/>
    </xf>
    <xf numFmtId="0" fontId="0" fillId="9" borderId="1" xfId="0" applyFill="1" applyBorder="1" applyAlignment="1" applyProtection="1">
      <alignment vertical="top" wrapText="1"/>
      <protection hidden="1"/>
    </xf>
    <xf numFmtId="0" fontId="0" fillId="9" borderId="1" xfId="0" applyFill="1" applyBorder="1" applyAlignment="1" applyProtection="1">
      <alignment horizontal="center" vertical="top" wrapText="1"/>
      <protection hidden="1"/>
    </xf>
    <xf numFmtId="0" fontId="1" fillId="9" borderId="1" xfId="0" applyFont="1" applyFill="1" applyBorder="1" applyAlignment="1" applyProtection="1">
      <alignment horizontal="center" vertical="top" wrapText="1"/>
      <protection hidden="1"/>
    </xf>
    <xf numFmtId="0" fontId="0" fillId="0" borderId="0" xfId="0" applyAlignment="1">
      <alignment vertical="top" wrapText="1"/>
    </xf>
    <xf numFmtId="0" fontId="1" fillId="6" borderId="1" xfId="0" applyFont="1" applyFill="1" applyBorder="1" applyAlignment="1" applyProtection="1">
      <alignment horizontal="center" vertical="top" wrapText="1"/>
      <protection hidden="1"/>
    </xf>
    <xf numFmtId="0" fontId="1" fillId="6" borderId="1" xfId="0" applyFont="1" applyFill="1" applyBorder="1" applyAlignment="1" applyProtection="1">
      <alignment vertical="top" wrapText="1"/>
      <protection hidden="1"/>
    </xf>
    <xf numFmtId="0" fontId="1" fillId="6" borderId="1" xfId="0" applyFont="1" applyFill="1" applyBorder="1" applyAlignment="1" applyProtection="1">
      <alignment horizontal="left" vertical="top" wrapText="1"/>
      <protection hidden="1"/>
    </xf>
    <xf numFmtId="0" fontId="0" fillId="7" borderId="1" xfId="0" applyFill="1" applyBorder="1" applyAlignment="1" applyProtection="1">
      <alignment horizontal="center" vertical="top" wrapText="1"/>
      <protection hidden="1"/>
    </xf>
    <xf numFmtId="0" fontId="1" fillId="7" borderId="1" xfId="0" applyFont="1" applyFill="1" applyBorder="1" applyAlignment="1" applyProtection="1">
      <alignment horizontal="center" vertical="top" wrapText="1"/>
      <protection hidden="1"/>
    </xf>
    <xf numFmtId="0" fontId="1" fillId="7" borderId="2" xfId="0" applyFont="1" applyFill="1" applyBorder="1" applyAlignment="1" applyProtection="1">
      <alignment horizontal="left" vertical="top" wrapText="1"/>
      <protection hidden="1"/>
    </xf>
    <xf numFmtId="0" fontId="1" fillId="7" borderId="3" xfId="0" applyFont="1" applyFill="1" applyBorder="1" applyAlignment="1" applyProtection="1">
      <alignment horizontal="left" vertical="top" wrapText="1"/>
      <protection hidden="1"/>
    </xf>
    <xf numFmtId="0" fontId="1" fillId="7" borderId="4" xfId="0" applyFont="1" applyFill="1" applyBorder="1" applyAlignment="1" applyProtection="1">
      <alignment horizontal="left" vertical="top" wrapText="1"/>
      <protection hidden="1"/>
    </xf>
    <xf numFmtId="0" fontId="1" fillId="14" borderId="1" xfId="0" applyFont="1" applyFill="1" applyBorder="1" applyAlignment="1" applyProtection="1">
      <alignment horizontal="center" vertical="top" wrapText="1"/>
      <protection hidden="1"/>
    </xf>
    <xf numFmtId="0" fontId="1" fillId="14" borderId="1" xfId="0" applyFont="1" applyFill="1" applyBorder="1" applyAlignment="1" applyProtection="1">
      <alignment vertical="top" wrapText="1"/>
      <protection hidden="1"/>
    </xf>
    <xf numFmtId="0" fontId="1" fillId="14" borderId="1" xfId="0" applyFont="1" applyFill="1" applyBorder="1" applyAlignment="1" applyProtection="1">
      <alignment horizontal="left" vertical="top" wrapText="1"/>
      <protection hidden="1"/>
    </xf>
    <xf numFmtId="0" fontId="0" fillId="15" borderId="1" xfId="0" applyFill="1" applyBorder="1" applyAlignment="1" applyProtection="1">
      <alignment horizontal="center" vertical="top" wrapText="1"/>
      <protection hidden="1"/>
    </xf>
    <xf numFmtId="0" fontId="1" fillId="15" borderId="1" xfId="0" applyFont="1" applyFill="1" applyBorder="1" applyAlignment="1" applyProtection="1">
      <alignment horizontal="center" vertical="top" wrapText="1"/>
      <protection hidden="1"/>
    </xf>
    <xf numFmtId="0" fontId="1" fillId="15" borderId="1" xfId="0" applyFont="1" applyFill="1" applyBorder="1" applyAlignment="1" applyProtection="1">
      <alignment horizontal="left" vertical="top" wrapText="1"/>
      <protection hidden="1"/>
    </xf>
    <xf numFmtId="0" fontId="5" fillId="15" borderId="1" xfId="0" applyFont="1" applyFill="1" applyBorder="1" applyAlignment="1" applyProtection="1">
      <alignment horizontal="left" vertical="top" wrapText="1"/>
      <protection hidden="1"/>
    </xf>
    <xf numFmtId="0" fontId="1" fillId="0" borderId="0" xfId="0" applyFont="1"/>
    <xf numFmtId="0" fontId="1" fillId="19" borderId="1" xfId="0" applyFont="1" applyFill="1" applyBorder="1" applyAlignment="1" applyProtection="1">
      <alignment horizontal="center" vertical="center" wrapText="1"/>
      <protection hidden="1"/>
    </xf>
    <xf numFmtId="0" fontId="20" fillId="0" borderId="0" xfId="0" applyFont="1" applyAlignment="1">
      <alignment vertical="center"/>
    </xf>
    <xf numFmtId="0" fontId="20" fillId="0" borderId="0" xfId="0" applyFont="1"/>
    <xf numFmtId="0" fontId="0" fillId="0" borderId="0" xfId="0" applyAlignment="1">
      <alignment wrapText="1"/>
    </xf>
    <xf numFmtId="0" fontId="0" fillId="0" borderId="13" xfId="0" applyBorder="1" applyAlignment="1" applyProtection="1">
      <alignment vertical="center" wrapText="1"/>
      <protection locked="0"/>
    </xf>
    <xf numFmtId="0" fontId="0" fillId="10" borderId="1" xfId="0" applyFill="1" applyBorder="1" applyAlignment="1" applyProtection="1">
      <alignment vertical="top"/>
      <protection hidden="1"/>
    </xf>
    <xf numFmtId="0" fontId="0" fillId="0" borderId="0" xfId="0" applyAlignment="1" applyProtection="1">
      <alignment vertical="top"/>
    </xf>
    <xf numFmtId="0" fontId="0" fillId="19" borderId="1" xfId="0" applyFill="1" applyBorder="1" applyAlignment="1" applyProtection="1">
      <alignment horizontal="left" vertical="top"/>
    </xf>
    <xf numFmtId="0" fontId="0" fillId="0" borderId="1" xfId="0" applyBorder="1" applyAlignment="1" applyProtection="1">
      <alignment vertical="top" wrapText="1"/>
    </xf>
    <xf numFmtId="0" fontId="4" fillId="0" borderId="1" xfId="0" applyFont="1" applyBorder="1" applyAlignment="1" applyProtection="1">
      <alignment vertical="top" wrapText="1"/>
    </xf>
    <xf numFmtId="0" fontId="0" fillId="0" borderId="1" xfId="0" applyBorder="1" applyAlignment="1" applyProtection="1">
      <alignment horizontal="left" vertical="top"/>
    </xf>
    <xf numFmtId="0" fontId="20" fillId="0" borderId="1" xfId="0" applyFont="1" applyBorder="1" applyAlignment="1" applyProtection="1">
      <alignment vertical="top" wrapText="1"/>
    </xf>
    <xf numFmtId="0" fontId="23" fillId="0" borderId="1" xfId="0" applyFont="1" applyBorder="1" applyAlignment="1" applyProtection="1">
      <alignment vertical="top" wrapText="1"/>
    </xf>
    <xf numFmtId="0" fontId="0" fillId="0" borderId="5" xfId="0" applyBorder="1" applyAlignment="1" applyProtection="1">
      <alignment vertical="top" wrapText="1"/>
    </xf>
    <xf numFmtId="0" fontId="0" fillId="0" borderId="12" xfId="0" applyBorder="1" applyAlignment="1" applyProtection="1">
      <alignment vertical="top" wrapText="1"/>
    </xf>
    <xf numFmtId="0" fontId="0" fillId="0" borderId="0" xfId="0" applyProtection="1"/>
    <xf numFmtId="0" fontId="2" fillId="0" borderId="0" xfId="0" applyFont="1" applyAlignment="1" applyProtection="1">
      <alignment vertical="center"/>
    </xf>
    <xf numFmtId="0" fontId="1" fillId="16" borderId="2" xfId="0" applyFont="1" applyFill="1" applyBorder="1" applyProtection="1"/>
    <xf numFmtId="0" fontId="0" fillId="16" borderId="2" xfId="0" applyFill="1" applyBorder="1" applyAlignment="1" applyProtection="1">
      <alignment horizontal="center"/>
    </xf>
    <xf numFmtId="0" fontId="1" fillId="16" borderId="1" xfId="0" applyFont="1" applyFill="1" applyBorder="1" applyAlignment="1" applyProtection="1">
      <alignment horizontal="center"/>
    </xf>
    <xf numFmtId="0" fontId="0" fillId="0" borderId="1" xfId="0" applyBorder="1" applyAlignment="1" applyProtection="1">
      <alignment horizontal="left" vertical="top" wrapText="1"/>
    </xf>
    <xf numFmtId="0" fontId="0" fillId="0" borderId="1" xfId="0" applyBorder="1" applyAlignment="1" applyProtection="1">
      <alignment vertical="center" wrapText="1"/>
    </xf>
    <xf numFmtId="0" fontId="0" fillId="19" borderId="1" xfId="0" applyFill="1" applyBorder="1" applyAlignment="1" applyProtection="1">
      <alignment wrapText="1"/>
    </xf>
    <xf numFmtId="0" fontId="0" fillId="0" borderId="1" xfId="0" applyBorder="1" applyAlignment="1" applyProtection="1">
      <alignment wrapText="1"/>
    </xf>
    <xf numFmtId="0" fontId="0" fillId="19" borderId="1" xfId="0" applyFill="1" applyBorder="1" applyAlignment="1" applyProtection="1">
      <alignment vertical="center" wrapText="1"/>
    </xf>
    <xf numFmtId="0" fontId="0" fillId="24" borderId="1" xfId="0" applyFill="1" applyBorder="1" applyAlignment="1" applyProtection="1">
      <alignment horizontal="left" vertical="top" wrapText="1"/>
    </xf>
    <xf numFmtId="0" fontId="0" fillId="12" borderId="0" xfId="0" applyFill="1" applyProtection="1"/>
    <xf numFmtId="0" fontId="4" fillId="0" borderId="1" xfId="0" applyFont="1" applyBorder="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vertical="center"/>
    </xf>
    <xf numFmtId="0" fontId="20" fillId="0" borderId="0" xfId="0" applyFont="1" applyAlignment="1" applyProtection="1">
      <alignment vertical="center" wrapText="1"/>
    </xf>
    <xf numFmtId="0" fontId="21" fillId="0" borderId="1" xfId="0" applyFont="1" applyBorder="1" applyAlignment="1" applyProtection="1">
      <alignment vertical="top" wrapText="1"/>
    </xf>
    <xf numFmtId="0" fontId="24" fillId="25" borderId="0" xfId="0" applyFont="1" applyFill="1" applyProtection="1"/>
    <xf numFmtId="0" fontId="0" fillId="0" borderId="0" xfId="0" applyAlignment="1" applyProtection="1">
      <alignment vertical="center" wrapText="1"/>
    </xf>
    <xf numFmtId="0" fontId="0" fillId="0" borderId="1" xfId="0" applyBorder="1" applyAlignment="1" applyProtection="1">
      <alignment horizontal="left"/>
    </xf>
    <xf numFmtId="0" fontId="20" fillId="25" borderId="0" xfId="0" applyFont="1" applyFill="1" applyAlignment="1" applyProtection="1">
      <alignment wrapText="1"/>
    </xf>
    <xf numFmtId="0" fontId="22" fillId="0" borderId="1" xfId="0" applyFont="1" applyBorder="1" applyAlignment="1" applyProtection="1">
      <alignment vertical="center" wrapText="1"/>
    </xf>
    <xf numFmtId="0" fontId="20" fillId="0" borderId="1" xfId="0" applyFont="1" applyBorder="1" applyAlignment="1" applyProtection="1">
      <alignment vertical="center" wrapText="1"/>
    </xf>
    <xf numFmtId="0" fontId="4" fillId="0" borderId="1" xfId="0" applyFont="1" applyBorder="1" applyAlignment="1" applyProtection="1">
      <alignment vertical="top"/>
    </xf>
    <xf numFmtId="0" fontId="4" fillId="0" borderId="0" xfId="0" applyFont="1" applyAlignment="1" applyProtection="1">
      <alignment vertical="top" wrapText="1"/>
    </xf>
    <xf numFmtId="0" fontId="0" fillId="0" borderId="0" xfId="0" applyAlignment="1" applyProtection="1">
      <alignment vertical="top" wrapText="1"/>
    </xf>
    <xf numFmtId="0" fontId="0" fillId="0" borderId="1" xfId="0" applyBorder="1" applyAlignment="1" applyProtection="1">
      <alignment vertical="top"/>
    </xf>
    <xf numFmtId="0" fontId="7" fillId="0" borderId="0" xfId="0" applyFont="1" applyAlignment="1" applyProtection="1">
      <alignment horizontal="center" vertical="center" wrapText="1"/>
      <protection hidden="1"/>
    </xf>
    <xf numFmtId="0" fontId="7" fillId="0" borderId="0" xfId="0" applyFont="1" applyAlignment="1" applyProtection="1">
      <alignment horizontal="center" vertical="center"/>
      <protection hidden="1"/>
    </xf>
    <xf numFmtId="0" fontId="0" fillId="17" borderId="9" xfId="0" applyFill="1" applyBorder="1" applyAlignment="1" applyProtection="1">
      <alignment horizontal="left" vertical="top" wrapText="1"/>
      <protection hidden="1"/>
    </xf>
    <xf numFmtId="0" fontId="0" fillId="17" borderId="10" xfId="0" applyFill="1" applyBorder="1" applyAlignment="1" applyProtection="1">
      <alignment horizontal="left" vertical="top" wrapText="1"/>
      <protection hidden="1"/>
    </xf>
    <xf numFmtId="0" fontId="0" fillId="17" borderId="11" xfId="0" applyFill="1" applyBorder="1" applyAlignment="1" applyProtection="1">
      <alignment horizontal="left" vertical="top" wrapText="1"/>
      <protection hidden="1"/>
    </xf>
    <xf numFmtId="0" fontId="0" fillId="17" borderId="13" xfId="0" applyFill="1" applyBorder="1" applyAlignment="1" applyProtection="1">
      <alignment horizontal="left" vertical="top" wrapText="1"/>
      <protection hidden="1"/>
    </xf>
    <xf numFmtId="0" fontId="0" fillId="17" borderId="0" xfId="0" applyFill="1" applyAlignment="1" applyProtection="1">
      <alignment horizontal="left" vertical="top" wrapText="1"/>
      <protection hidden="1"/>
    </xf>
    <xf numFmtId="0" fontId="0" fillId="17" borderId="14" xfId="0" applyFill="1" applyBorder="1" applyAlignment="1" applyProtection="1">
      <alignment horizontal="left" vertical="top" wrapText="1"/>
      <protection hidden="1"/>
    </xf>
    <xf numFmtId="0" fontId="0" fillId="17" borderId="15" xfId="0" applyFill="1" applyBorder="1" applyAlignment="1" applyProtection="1">
      <alignment horizontal="left" vertical="top" wrapText="1"/>
      <protection hidden="1"/>
    </xf>
    <xf numFmtId="0" fontId="0" fillId="17" borderId="8" xfId="0" applyFill="1" applyBorder="1" applyAlignment="1" applyProtection="1">
      <alignment horizontal="left" vertical="top" wrapText="1"/>
      <protection hidden="1"/>
    </xf>
    <xf numFmtId="0" fontId="0" fillId="17" borderId="16" xfId="0" applyFill="1" applyBorder="1" applyAlignment="1" applyProtection="1">
      <alignment horizontal="left" vertical="top" wrapText="1"/>
      <protection hidden="1"/>
    </xf>
    <xf numFmtId="0" fontId="0" fillId="0" borderId="9" xfId="0" applyBorder="1" applyAlignment="1" applyProtection="1">
      <alignment horizontal="left" wrapText="1"/>
      <protection hidden="1"/>
    </xf>
    <xf numFmtId="0" fontId="0" fillId="0" borderId="10" xfId="0" applyBorder="1" applyAlignment="1" applyProtection="1">
      <alignment horizontal="left"/>
      <protection hidden="1"/>
    </xf>
    <xf numFmtId="0" fontId="0" fillId="0" borderId="11" xfId="0" applyBorder="1" applyAlignment="1" applyProtection="1">
      <alignment horizontal="left"/>
      <protection hidden="1"/>
    </xf>
    <xf numFmtId="0" fontId="0" fillId="0" borderId="13" xfId="0" applyBorder="1" applyAlignment="1" applyProtection="1">
      <alignment horizontal="left"/>
      <protection hidden="1"/>
    </xf>
    <xf numFmtId="0" fontId="0" fillId="0" borderId="0" xfId="0" applyAlignment="1" applyProtection="1">
      <alignment horizontal="left"/>
      <protection hidden="1"/>
    </xf>
    <xf numFmtId="0" fontId="0" fillId="0" borderId="14" xfId="0" applyBorder="1" applyAlignment="1" applyProtection="1">
      <alignment horizontal="left"/>
      <protection hidden="1"/>
    </xf>
    <xf numFmtId="0" fontId="0" fillId="0" borderId="15" xfId="0" applyBorder="1" applyAlignment="1" applyProtection="1">
      <alignment horizontal="left" vertical="top" wrapText="1"/>
      <protection hidden="1"/>
    </xf>
    <xf numFmtId="0" fontId="0" fillId="0" borderId="8" xfId="0" applyBorder="1" applyAlignment="1" applyProtection="1">
      <alignment horizontal="left" vertical="top" wrapText="1"/>
      <protection hidden="1"/>
    </xf>
    <xf numFmtId="0" fontId="0" fillId="0" borderId="16"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49" fontId="0" fillId="0" borderId="2" xfId="0" applyNumberFormat="1" applyBorder="1" applyAlignment="1" applyProtection="1">
      <alignment horizontal="left" vertical="top" wrapText="1"/>
      <protection locked="0" hidden="1"/>
    </xf>
    <xf numFmtId="49" fontId="0" fillId="0" borderId="3" xfId="0" applyNumberFormat="1" applyBorder="1" applyAlignment="1" applyProtection="1">
      <alignment horizontal="left" vertical="top" wrapText="1"/>
      <protection locked="0" hidden="1"/>
    </xf>
    <xf numFmtId="49" fontId="0" fillId="0" borderId="4" xfId="0" applyNumberFormat="1" applyBorder="1" applyAlignment="1" applyProtection="1">
      <alignment horizontal="left" vertical="top" wrapText="1"/>
      <protection locked="0" hidden="1"/>
    </xf>
    <xf numFmtId="0" fontId="0" fillId="0" borderId="2" xfId="0" applyBorder="1" applyAlignment="1" applyProtection="1">
      <alignment horizontal="left" vertical="top" wrapText="1"/>
      <protection locked="0" hidden="1"/>
    </xf>
    <xf numFmtId="0" fontId="0" fillId="0" borderId="3" xfId="0" applyBorder="1" applyAlignment="1" applyProtection="1">
      <alignment horizontal="left" vertical="top" wrapText="1"/>
      <protection locked="0" hidden="1"/>
    </xf>
    <xf numFmtId="0" fontId="0" fillId="0" borderId="4" xfId="0" applyBorder="1" applyAlignment="1" applyProtection="1">
      <alignment horizontal="left" vertical="top" wrapText="1"/>
      <protection locked="0" hidden="1"/>
    </xf>
    <xf numFmtId="17" fontId="0" fillId="0" borderId="2" xfId="0" applyNumberFormat="1" applyBorder="1" applyAlignment="1" applyProtection="1">
      <alignment horizontal="left" vertical="top" wrapText="1"/>
      <protection locked="0" hidden="1"/>
    </xf>
    <xf numFmtId="0" fontId="0" fillId="0" borderId="1" xfId="0" applyBorder="1" applyAlignment="1" applyProtection="1">
      <alignment horizontal="center" vertical="top"/>
      <protection locked="0" hidden="1"/>
    </xf>
    <xf numFmtId="0" fontId="0" fillId="12" borderId="2" xfId="0" applyFill="1" applyBorder="1" applyAlignment="1" applyProtection="1">
      <alignment horizontal="center" vertical="center" wrapText="1"/>
    </xf>
    <xf numFmtId="0" fontId="0" fillId="12" borderId="3" xfId="0" applyFill="1" applyBorder="1" applyAlignment="1" applyProtection="1">
      <alignment horizontal="center" vertical="center" wrapText="1"/>
    </xf>
    <xf numFmtId="0" fontId="0" fillId="12" borderId="4" xfId="0" applyFill="1" applyBorder="1" applyAlignment="1" applyProtection="1">
      <alignment horizontal="center" vertical="center" wrapText="1"/>
    </xf>
    <xf numFmtId="0" fontId="3" fillId="0" borderId="8" xfId="0" applyFont="1" applyBorder="1" applyAlignment="1" applyProtection="1">
      <alignment horizontal="left" vertical="top" wrapText="1"/>
    </xf>
    <xf numFmtId="0" fontId="0" fillId="12" borderId="1" xfId="0" applyFill="1" applyBorder="1" applyAlignment="1" applyProtection="1">
      <alignment horizontal="center" vertical="center" wrapText="1"/>
    </xf>
    <xf numFmtId="0" fontId="3" fillId="0" borderId="8" xfId="0" applyFont="1" applyBorder="1" applyAlignment="1" applyProtection="1">
      <alignment horizontal="left" vertical="top" wrapText="1"/>
      <protection hidden="1"/>
    </xf>
    <xf numFmtId="0" fontId="1" fillId="9"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left" vertical="top" wrapText="1"/>
      <protection hidden="1"/>
    </xf>
    <xf numFmtId="0" fontId="1" fillId="9" borderId="4" xfId="0" applyFont="1" applyFill="1" applyBorder="1" applyAlignment="1" applyProtection="1">
      <alignment horizontal="left" vertical="top" wrapText="1"/>
      <protection hidden="1"/>
    </xf>
    <xf numFmtId="0" fontId="0" fillId="10" borderId="2" xfId="0" applyFill="1" applyBorder="1" applyAlignment="1" applyProtection="1">
      <alignment horizontal="center" vertical="top"/>
      <protection hidden="1"/>
    </xf>
    <xf numFmtId="0" fontId="0" fillId="10" borderId="3" xfId="0" applyFill="1" applyBorder="1" applyAlignment="1" applyProtection="1">
      <alignment horizontal="center" vertical="top"/>
      <protection hidden="1"/>
    </xf>
    <xf numFmtId="0" fontId="0" fillId="10" borderId="4" xfId="0" applyFill="1" applyBorder="1" applyAlignment="1" applyProtection="1">
      <alignment horizontal="center" vertical="top"/>
      <protection hidden="1"/>
    </xf>
    <xf numFmtId="0" fontId="0" fillId="19" borderId="5" xfId="0" applyFill="1" applyBorder="1" applyAlignment="1" applyProtection="1">
      <alignment horizontal="left" vertical="top"/>
    </xf>
    <xf numFmtId="0" fontId="0" fillId="19" borderId="6" xfId="0" applyFill="1" applyBorder="1" applyAlignment="1" applyProtection="1">
      <alignment horizontal="left" vertical="top"/>
    </xf>
    <xf numFmtId="0" fontId="0" fillId="19" borderId="7" xfId="0" applyFill="1" applyBorder="1" applyAlignment="1" applyProtection="1">
      <alignment horizontal="left" vertical="top"/>
    </xf>
    <xf numFmtId="0" fontId="0" fillId="12" borderId="2" xfId="0" applyFill="1" applyBorder="1" applyAlignment="1" applyProtection="1">
      <alignment horizontal="center"/>
      <protection hidden="1"/>
    </xf>
    <xf numFmtId="0" fontId="0" fillId="12" borderId="3" xfId="0" applyFill="1" applyBorder="1" applyAlignment="1" applyProtection="1">
      <alignment horizontal="center"/>
      <protection hidden="1"/>
    </xf>
    <xf numFmtId="0" fontId="0" fillId="12" borderId="4" xfId="0" applyFill="1" applyBorder="1" applyAlignment="1" applyProtection="1">
      <alignment horizontal="center"/>
      <protection hidden="1"/>
    </xf>
  </cellXfs>
  <cellStyles count="2">
    <cellStyle name="Normal" xfId="0" builtinId="0"/>
    <cellStyle name="Percent" xfId="1" builtinId="5"/>
  </cellStyles>
  <dxfs count="259">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00B050"/>
        </patternFill>
      </fill>
    </dxf>
    <dxf>
      <fill>
        <patternFill>
          <bgColor theme="4"/>
        </patternFill>
      </fill>
    </dxf>
    <dxf>
      <font>
        <color theme="0" tint="-0.24994659260841701"/>
      </font>
      <fill>
        <patternFill patternType="none">
          <bgColor auto="1"/>
        </patternFill>
      </fill>
    </dxf>
  </dxfs>
  <tableStyles count="0" defaultTableStyle="TableStyleMedium2" defaultPivotStyle="PivotStyleLight16"/>
  <colors>
    <mruColors>
      <color rgb="FF9900CC"/>
      <color rgb="FFD600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1</xdr:rowOff>
    </xdr:from>
    <xdr:to>
      <xdr:col>5</xdr:col>
      <xdr:colOff>0</xdr:colOff>
      <xdr:row>1</xdr:row>
      <xdr:rowOff>38100</xdr:rowOff>
    </xdr:to>
    <xdr:pic>
      <xdr:nvPicPr>
        <xdr:cNvPr id="4" name="Picture 3">
          <a:extLst>
            <a:ext uri="{FF2B5EF4-FFF2-40B4-BE49-F238E27FC236}">
              <a16:creationId xmlns:a16="http://schemas.microsoft.com/office/drawing/2014/main" id="{34717E03-4C72-4E77-A87F-C6ABFDDE8A7C}"/>
            </a:ext>
          </a:extLst>
        </xdr:cNvPr>
        <xdr:cNvPicPr>
          <a:picLocks noChangeAspect="1"/>
        </xdr:cNvPicPr>
      </xdr:nvPicPr>
      <xdr:blipFill>
        <a:blip xmlns:r="http://schemas.openxmlformats.org/officeDocument/2006/relationships" r:embed="rId1"/>
        <a:stretch>
          <a:fillRect/>
        </a:stretch>
      </xdr:blipFill>
      <xdr:spPr>
        <a:xfrm>
          <a:off x="7711440" y="1"/>
          <a:ext cx="1531620" cy="58673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C:\Users\Dave\Library\Containers\com.microsoft.Excel\Data\Documents\ims.gov.uk\data\Users\GBBULVD\BULHOME4\AWesterman1\My%20Documents\EoL\Regional%20EoL\Self-Assessment%20Tool\Regional%20PEoLC%202020-21%20Self-Assessment%20Tool%20V0.1.xlsx?E74BC3D5" TargetMode="External"/><Relationship Id="rId1" Type="http://schemas.openxmlformats.org/officeDocument/2006/relationships/externalLinkPath" Target="file:///\\E74BC3D5\Regional%20PEoLC%202020-21%20Self-Assessment%20Tool%20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26"/>
  <sheetViews>
    <sheetView showGridLines="0" topLeftCell="A22" zoomScaleNormal="100" zoomScaleSheetLayoutView="142" workbookViewId="0">
      <selection activeCell="B26" sqref="B26:E26"/>
    </sheetView>
  </sheetViews>
  <sheetFormatPr defaultColWidth="0" defaultRowHeight="14.5" customHeight="1" zeroHeight="1" x14ac:dyDescent="0.35"/>
  <cols>
    <col min="1" max="1" width="5.1796875" style="7" customWidth="1"/>
    <col min="2" max="2" width="9.1796875" style="7" customWidth="1"/>
    <col min="3" max="3" width="88.81640625" style="7" bestFit="1" customWidth="1"/>
    <col min="4" max="4" width="9.1796875" style="7" customWidth="1"/>
    <col min="5" max="5" width="22.1796875" style="7" customWidth="1"/>
    <col min="6" max="6" width="1.1796875" style="7" hidden="1" customWidth="1"/>
    <col min="7" max="14" width="0" style="7" hidden="1" customWidth="1"/>
    <col min="15" max="16384" width="9.1796875" style="7" hidden="1"/>
  </cols>
  <sheetData>
    <row r="1" spans="1:5" ht="43.5" customHeight="1" x14ac:dyDescent="0.35">
      <c r="A1" s="138" t="s">
        <v>0</v>
      </c>
      <c r="B1" s="139"/>
      <c r="C1" s="139"/>
    </row>
    <row r="2" spans="1:5" x14ac:dyDescent="0.35"/>
    <row r="3" spans="1:5" ht="21" x14ac:dyDescent="0.5">
      <c r="B3" s="25" t="s">
        <v>1</v>
      </c>
      <c r="C3" s="26"/>
    </row>
    <row r="4" spans="1:5" ht="6" customHeight="1" x14ac:dyDescent="0.35"/>
    <row r="5" spans="1:5" ht="61.5" customHeight="1" x14ac:dyDescent="0.35">
      <c r="B5" s="140" t="s">
        <v>2</v>
      </c>
      <c r="C5" s="141"/>
      <c r="D5" s="141"/>
      <c r="E5" s="142"/>
    </row>
    <row r="6" spans="1:5" ht="60.75" customHeight="1" x14ac:dyDescent="0.35">
      <c r="B6" s="143"/>
      <c r="C6" s="144"/>
      <c r="D6" s="144"/>
      <c r="E6" s="145"/>
    </row>
    <row r="7" spans="1:5" ht="126.65" customHeight="1" x14ac:dyDescent="0.35">
      <c r="B7" s="146"/>
      <c r="C7" s="147"/>
      <c r="D7" s="147"/>
      <c r="E7" s="148"/>
    </row>
    <row r="8" spans="1:5" x14ac:dyDescent="0.35"/>
    <row r="9" spans="1:5" ht="21" x14ac:dyDescent="0.5">
      <c r="B9" s="25" t="s">
        <v>3</v>
      </c>
    </row>
    <row r="10" spans="1:5" x14ac:dyDescent="0.35">
      <c r="B10" s="158" t="s">
        <v>4</v>
      </c>
      <c r="C10" s="158"/>
      <c r="D10" s="158"/>
      <c r="E10" s="158"/>
    </row>
    <row r="11" spans="1:5" ht="29.5" customHeight="1" x14ac:dyDescent="0.35">
      <c r="B11" s="158"/>
      <c r="C11" s="158"/>
      <c r="D11" s="158"/>
      <c r="E11" s="158"/>
    </row>
    <row r="12" spans="1:5" x14ac:dyDescent="0.35">
      <c r="B12" s="48"/>
      <c r="C12" s="48"/>
      <c r="D12" s="48"/>
      <c r="E12" s="48"/>
    </row>
    <row r="13" spans="1:5" ht="21" x14ac:dyDescent="0.5">
      <c r="B13" s="25" t="s">
        <v>5</v>
      </c>
      <c r="C13" s="26"/>
    </row>
    <row r="14" spans="1:5" x14ac:dyDescent="0.35"/>
    <row r="15" spans="1:5" x14ac:dyDescent="0.35">
      <c r="B15" s="149" t="s">
        <v>6</v>
      </c>
      <c r="C15" s="150"/>
      <c r="D15" s="150"/>
      <c r="E15" s="151"/>
    </row>
    <row r="16" spans="1:5" x14ac:dyDescent="0.35">
      <c r="B16" s="152"/>
      <c r="C16" s="153"/>
      <c r="D16" s="153"/>
      <c r="E16" s="154"/>
    </row>
    <row r="17" spans="2:5" ht="222" customHeight="1" x14ac:dyDescent="0.35">
      <c r="B17" s="152"/>
      <c r="C17" s="153"/>
      <c r="D17" s="153"/>
      <c r="E17" s="154"/>
    </row>
    <row r="18" spans="2:5" x14ac:dyDescent="0.35">
      <c r="B18" s="27"/>
      <c r="E18" s="28"/>
    </row>
    <row r="19" spans="2:5" x14ac:dyDescent="0.35">
      <c r="B19" s="29" t="s">
        <v>7</v>
      </c>
      <c r="C19" s="29" t="s">
        <v>8</v>
      </c>
      <c r="E19" s="28"/>
    </row>
    <row r="20" spans="2:5" x14ac:dyDescent="0.35">
      <c r="B20" s="30" t="s">
        <v>9</v>
      </c>
      <c r="C20" s="6" t="s">
        <v>10</v>
      </c>
      <c r="E20" s="28"/>
    </row>
    <row r="21" spans="2:5" x14ac:dyDescent="0.35">
      <c r="B21" s="31" t="s">
        <v>11</v>
      </c>
      <c r="C21" s="6" t="s">
        <v>12</v>
      </c>
      <c r="E21" s="28"/>
    </row>
    <row r="22" spans="2:5" x14ac:dyDescent="0.35">
      <c r="B22" s="32" t="s">
        <v>13</v>
      </c>
      <c r="C22" s="6" t="s">
        <v>14</v>
      </c>
      <c r="E22" s="28"/>
    </row>
    <row r="23" spans="2:5" x14ac:dyDescent="0.35">
      <c r="B23" s="33" t="s">
        <v>15</v>
      </c>
      <c r="C23" s="6" t="s">
        <v>16</v>
      </c>
      <c r="E23" s="28"/>
    </row>
    <row r="24" spans="2:5" x14ac:dyDescent="0.35">
      <c r="B24" s="34" t="s">
        <v>17</v>
      </c>
      <c r="C24" s="6" t="s">
        <v>18</v>
      </c>
      <c r="E24" s="28"/>
    </row>
    <row r="25" spans="2:5" x14ac:dyDescent="0.35">
      <c r="B25" s="35" t="s">
        <v>19</v>
      </c>
      <c r="C25" s="6" t="s">
        <v>20</v>
      </c>
      <c r="E25" s="28"/>
    </row>
    <row r="26" spans="2:5" ht="323.25" customHeight="1" x14ac:dyDescent="0.35">
      <c r="B26" s="155" t="s">
        <v>412</v>
      </c>
      <c r="C26" s="156"/>
      <c r="D26" s="156"/>
      <c r="E26" s="157"/>
    </row>
  </sheetData>
  <mergeCells count="5">
    <mergeCell ref="A1:C1"/>
    <mergeCell ref="B5:E7"/>
    <mergeCell ref="B15:E17"/>
    <mergeCell ref="B26:E26"/>
    <mergeCell ref="B10:E11"/>
  </mergeCells>
  <pageMargins left="0.7" right="0.7" top="0.75" bottom="0.75" header="0.3" footer="0.3"/>
  <pageSetup paperSize="9" scale="97" fitToHeight="0" orientation="landscape" r:id="rId1"/>
  <rowBreaks count="1" manualBreakCount="1">
    <brk id="12"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3:B8"/>
  <sheetViews>
    <sheetView workbookViewId="0">
      <selection activeCell="C17" sqref="C17"/>
    </sheetView>
  </sheetViews>
  <sheetFormatPr defaultColWidth="8.81640625" defaultRowHeight="14.5" x14ac:dyDescent="0.35"/>
  <sheetData>
    <row r="3" spans="2:2" x14ac:dyDescent="0.35">
      <c r="B3" t="s">
        <v>9</v>
      </c>
    </row>
    <row r="4" spans="2:2" x14ac:dyDescent="0.35">
      <c r="B4" t="s">
        <v>11</v>
      </c>
    </row>
    <row r="5" spans="2:2" x14ac:dyDescent="0.35">
      <c r="B5" t="s">
        <v>13</v>
      </c>
    </row>
    <row r="6" spans="2:2" x14ac:dyDescent="0.35">
      <c r="B6" t="s">
        <v>15</v>
      </c>
    </row>
    <row r="7" spans="2:2" x14ac:dyDescent="0.35">
      <c r="B7" t="s">
        <v>17</v>
      </c>
    </row>
    <row r="8" spans="2:2" x14ac:dyDescent="0.35">
      <c r="B8" t="s">
        <v>19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8.81640625"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2"/>
  <sheetViews>
    <sheetView showGridLines="0" topLeftCell="A2" workbookViewId="0">
      <selection activeCell="G12" sqref="A1:G12"/>
    </sheetView>
  </sheetViews>
  <sheetFormatPr defaultColWidth="0" defaultRowHeight="14.5" zeroHeight="1" x14ac:dyDescent="0.35"/>
  <cols>
    <col min="1" max="1" width="49.453125" style="7" customWidth="1"/>
    <col min="2" max="7" width="9.1796875" style="7" customWidth="1"/>
    <col min="8" max="16384" width="9.1796875" style="46" hidden="1"/>
  </cols>
  <sheetData>
    <row r="1" spans="1:7" s="7" customFormat="1" ht="76.5" customHeight="1" x14ac:dyDescent="0.35">
      <c r="A1" s="36" t="s">
        <v>21</v>
      </c>
      <c r="B1" s="159" t="s">
        <v>22</v>
      </c>
      <c r="C1" s="160"/>
      <c r="D1" s="160"/>
      <c r="E1" s="160"/>
      <c r="F1" s="160"/>
      <c r="G1" s="161"/>
    </row>
    <row r="2" spans="1:7" s="7" customFormat="1" ht="44.25" customHeight="1" x14ac:dyDescent="0.35">
      <c r="A2" s="37" t="s">
        <v>23</v>
      </c>
      <c r="B2" s="162" t="s">
        <v>24</v>
      </c>
      <c r="C2" s="163"/>
      <c r="D2" s="163"/>
      <c r="E2" s="163"/>
      <c r="F2" s="163"/>
      <c r="G2" s="164"/>
    </row>
    <row r="3" spans="1:7" s="7" customFormat="1" ht="28.5" customHeight="1" x14ac:dyDescent="0.35">
      <c r="A3" s="36" t="s">
        <v>25</v>
      </c>
      <c r="B3" s="162" t="s">
        <v>26</v>
      </c>
      <c r="C3" s="163"/>
      <c r="D3" s="163"/>
      <c r="E3" s="163"/>
      <c r="F3" s="163"/>
      <c r="G3" s="164"/>
    </row>
    <row r="4" spans="1:7" s="7" customFormat="1" ht="30" customHeight="1" x14ac:dyDescent="0.35">
      <c r="A4" s="36" t="s">
        <v>27</v>
      </c>
      <c r="B4" s="165">
        <v>44470</v>
      </c>
      <c r="C4" s="163"/>
      <c r="D4" s="163"/>
      <c r="E4" s="163"/>
      <c r="F4" s="163"/>
      <c r="G4" s="164"/>
    </row>
    <row r="5" spans="1:7" s="7" customFormat="1" ht="31.5" customHeight="1" x14ac:dyDescent="0.35">
      <c r="A5" s="37" t="s">
        <v>28</v>
      </c>
      <c r="B5" s="166"/>
      <c r="C5" s="166"/>
      <c r="D5" s="166"/>
      <c r="E5" s="166"/>
      <c r="F5" s="166"/>
      <c r="G5" s="166"/>
    </row>
    <row r="6" spans="1:7" s="7" customFormat="1" x14ac:dyDescent="0.35">
      <c r="B6" s="38" t="s">
        <v>9</v>
      </c>
      <c r="C6" s="39" t="s">
        <v>11</v>
      </c>
      <c r="D6" s="40" t="s">
        <v>13</v>
      </c>
      <c r="E6" s="41" t="s">
        <v>15</v>
      </c>
      <c r="F6" s="42" t="s">
        <v>17</v>
      </c>
      <c r="G6" s="43" t="s">
        <v>19</v>
      </c>
    </row>
    <row r="7" spans="1:7" s="7" customFormat="1" ht="19.5" customHeight="1" x14ac:dyDescent="0.35">
      <c r="A7" s="44" t="s">
        <v>29</v>
      </c>
      <c r="B7" s="45">
        <f>COUNTIF('Amb 1 Individuals'!C7:C33,"Level 0")/19</f>
        <v>0</v>
      </c>
      <c r="C7" s="45">
        <f>COUNTIF('Amb 1 Individuals'!C7:C33,"Level 1")/19</f>
        <v>0.15789473684210525</v>
      </c>
      <c r="D7" s="45">
        <f>COUNTIF('Amb 1 Individuals'!C7:C33,"Level 2")/19</f>
        <v>0.21052631578947367</v>
      </c>
      <c r="E7" s="45">
        <f>COUNTIF('Amb 1 Individuals'!C7:C33,"Level 3")/19</f>
        <v>0.57894736842105265</v>
      </c>
      <c r="F7" s="45">
        <f>COUNTIF('Amb 1 Individuals'!C7:C33,"Level 4")/19</f>
        <v>5.2631578947368418E-2</v>
      </c>
      <c r="G7" s="45">
        <f>COUNTIF('Amb 1 Individuals'!C7:C33,"Level 5")/19</f>
        <v>0</v>
      </c>
    </row>
    <row r="8" spans="1:7" s="7" customFormat="1" ht="19.5" customHeight="1" x14ac:dyDescent="0.35">
      <c r="A8" s="44" t="s">
        <v>30</v>
      </c>
      <c r="B8" s="45">
        <f>COUNTIF('Amb 2 Access'!C6:C16,"Level 0")/6</f>
        <v>0</v>
      </c>
      <c r="C8" s="45">
        <f>COUNTIF('Amb 2 Access'!C6:C16,"Level 1")/6</f>
        <v>0.33333333333333331</v>
      </c>
      <c r="D8" s="45">
        <f>COUNTIF('Amb 2 Access'!C6:C16,"Level 2")/6</f>
        <v>0.66666666666666663</v>
      </c>
      <c r="E8" s="45">
        <f>COUNTIF('Amb 2 Access'!C6:C16,"Level 3")/6</f>
        <v>0</v>
      </c>
      <c r="F8" s="45">
        <f>COUNTIF('Amb 2 Access'!C6:C16,"Level 4")/6</f>
        <v>0</v>
      </c>
      <c r="G8" s="45">
        <f>COUNTIF('Amb 2 Access'!C6:C16,"Level 5")/6</f>
        <v>0</v>
      </c>
    </row>
    <row r="9" spans="1:7" s="7" customFormat="1" ht="19.5" customHeight="1" x14ac:dyDescent="0.35">
      <c r="A9" s="44" t="s">
        <v>31</v>
      </c>
      <c r="B9" s="45">
        <f>COUNTIF('Amb 3 Comfort'!C6:C27,"Level 0")/16</f>
        <v>0</v>
      </c>
      <c r="C9" s="45">
        <f>COUNTIF('Amb 3 Comfort'!C6:C27,"Level 1")/16</f>
        <v>6.25E-2</v>
      </c>
      <c r="D9" s="45">
        <f>COUNTIF('Amb 3 Comfort'!C6:C27,"Level 2")/16</f>
        <v>0.125</v>
      </c>
      <c r="E9" s="45">
        <f>COUNTIF('Amb 3 Comfort'!C6:C27,"Level 3")/16</f>
        <v>0.4375</v>
      </c>
      <c r="F9" s="45">
        <f>COUNTIF('Amb 3 Comfort'!C6:C27,"Level 4")/16</f>
        <v>0.3125</v>
      </c>
      <c r="G9" s="45">
        <f>COUNTIF('Amb 3 Comfort'!C6:C27,"Level 5")/16</f>
        <v>6.25E-2</v>
      </c>
    </row>
    <row r="10" spans="1:7" s="7" customFormat="1" ht="19.5" customHeight="1" x14ac:dyDescent="0.35">
      <c r="A10" s="44" t="s">
        <v>32</v>
      </c>
      <c r="B10" s="45">
        <f>COUNTIF('Amb 4 Coordinated'!C6:C34,"Level 0")/23</f>
        <v>0</v>
      </c>
      <c r="C10" s="45">
        <f>COUNTIF('Amb 4 Coordinated'!C6:C34,"Level 1")/23</f>
        <v>4.3478260869565216E-2</v>
      </c>
      <c r="D10" s="45">
        <f>COUNTIF('Amb 4 Coordinated'!C6:C34,"Level 2")/23</f>
        <v>0.17391304347826086</v>
      </c>
      <c r="E10" s="45">
        <f>COUNTIF('Amb 4 Coordinated'!C6:C34,"Level 3")/23</f>
        <v>0.39130434782608697</v>
      </c>
      <c r="F10" s="45">
        <f>COUNTIF('Amb 4 Coordinated'!C6:C34,"Level 4")/23</f>
        <v>0.2608695652173913</v>
      </c>
      <c r="G10" s="45">
        <f>COUNTIF('Amb 4 Coordinated'!C6:C34,"Level 5")/23</f>
        <v>0.13043478260869565</v>
      </c>
    </row>
    <row r="11" spans="1:7" s="7" customFormat="1" ht="19.5" customHeight="1" x14ac:dyDescent="0.35">
      <c r="A11" s="44" t="s">
        <v>33</v>
      </c>
      <c r="B11" s="45">
        <f>COUNTIF('Amb 5 Staff'!C6:C17,"Level 0")/7</f>
        <v>0</v>
      </c>
      <c r="C11" s="45">
        <f>COUNTIF('Amb 5 Staff'!C6:C17,"Level 1")/7</f>
        <v>0</v>
      </c>
      <c r="D11" s="45">
        <f>COUNTIF('Amb 5 Staff'!C6:C17,"Level 2")/7</f>
        <v>0.14285714285714285</v>
      </c>
      <c r="E11" s="45">
        <f>COUNTIF('Amb 5 Staff'!C6:C17,"Level 3")/7</f>
        <v>0.7142857142857143</v>
      </c>
      <c r="F11" s="45">
        <f>COUNTIF('Amb 5 Staff'!C6:C17,"Level 4")/7</f>
        <v>0.14285714285714285</v>
      </c>
      <c r="G11" s="45">
        <f>COUNTIF('Amb 5 Staff'!C6:C17,"Level 5")/7</f>
        <v>0</v>
      </c>
    </row>
    <row r="12" spans="1:7" s="7" customFormat="1" ht="19.5" customHeight="1" x14ac:dyDescent="0.35">
      <c r="A12" s="44" t="s">
        <v>34</v>
      </c>
      <c r="B12" s="45">
        <f>COUNTIF('Amb 6 Community'!C6:C12,"Level 0")/4</f>
        <v>0</v>
      </c>
      <c r="C12" s="45">
        <f>COUNTIF('Amb 6 Community'!C6:C12,"Level 1")/4</f>
        <v>0</v>
      </c>
      <c r="D12" s="45">
        <f>COUNTIF('Amb 6 Community'!C6:C12,"Level 2")/4</f>
        <v>0.25</v>
      </c>
      <c r="E12" s="45">
        <f>COUNTIF('Amb 6 Community'!C6:C12,"Level 3")/4</f>
        <v>0.75</v>
      </c>
      <c r="F12" s="45">
        <f>COUNTIF('Amb 6 Community'!C6:C12,"Level 4")/4</f>
        <v>0</v>
      </c>
      <c r="G12" s="45">
        <f>COUNTIF('Amb 6 Community'!C6:C12,"Level 5")/4</f>
        <v>0</v>
      </c>
    </row>
  </sheetData>
  <sheetProtection algorithmName="SHA-512" hashValue="mfqTZIS1oQcViw6lP1ocFjRT72TCpbkkSLgEXEtkG7RIC+o+Rb42gLt8a5bD1vvPDQZLQNNKYgmmnUZUJ7VE7A==" saltValue="8BbnlBiyiuzkv32DlBRtKw==" spinCount="100000" sheet="1" selectLockedCells="1" selectUnlockedCells="1"/>
  <mergeCells count="5">
    <mergeCell ref="B1:G1"/>
    <mergeCell ref="B2:G2"/>
    <mergeCell ref="B3:G3"/>
    <mergeCell ref="B4:G4"/>
    <mergeCell ref="B5:G5"/>
  </mergeCells>
  <conditionalFormatting sqref="B7:G12">
    <cfRule type="cellIs" dxfId="258" priority="1" operator="equal">
      <formula>0</formula>
    </cfRule>
  </conditionalFormatting>
  <pageMargins left="0.7" right="0.7" top="0.75" bottom="0.75" header="0.3" footer="0.3"/>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8"/>
  <sheetViews>
    <sheetView workbookViewId="0">
      <selection activeCell="A8" sqref="A8"/>
    </sheetView>
  </sheetViews>
  <sheetFormatPr defaultRowHeight="14.5" x14ac:dyDescent="0.35"/>
  <cols>
    <col min="1" max="1" width="192" customWidth="1"/>
  </cols>
  <sheetData>
    <row r="2" spans="1:1" x14ac:dyDescent="0.35">
      <c r="A2" s="95" t="s">
        <v>35</v>
      </c>
    </row>
    <row r="8" spans="1:1" s="99" customFormat="1" ht="43.5" x14ac:dyDescent="0.35">
      <c r="A8" s="99" t="s">
        <v>36</v>
      </c>
    </row>
  </sheetData>
  <sheetProtection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G40"/>
  <sheetViews>
    <sheetView topLeftCell="C31" zoomScale="90" zoomScaleNormal="90" zoomScaleSheetLayoutView="107" workbookViewId="0">
      <selection activeCell="F33" sqref="A1:F33"/>
    </sheetView>
  </sheetViews>
  <sheetFormatPr defaultColWidth="8.81640625" defaultRowHeight="14.5" x14ac:dyDescent="0.35"/>
  <cols>
    <col min="1" max="1" width="5.81640625" customWidth="1"/>
    <col min="2" max="2" width="65.1796875" style="2" customWidth="1"/>
    <col min="3" max="3" width="13.81640625" style="2" customWidth="1"/>
    <col min="4" max="4" width="34.1796875" style="2" customWidth="1"/>
    <col min="5" max="5" width="43.453125" style="2" customWidth="1"/>
    <col min="6" max="6" width="28.54296875" style="2" customWidth="1"/>
    <col min="7" max="7" width="9.81640625" customWidth="1"/>
  </cols>
  <sheetData>
    <row r="1" spans="1:6" ht="21" x14ac:dyDescent="0.35">
      <c r="A1" s="111"/>
      <c r="B1" s="1" t="s">
        <v>37</v>
      </c>
      <c r="C1" s="112"/>
      <c r="D1" s="111"/>
      <c r="E1" s="111"/>
      <c r="F1" s="111"/>
    </row>
    <row r="2" spans="1:6" ht="47.15" customHeight="1" x14ac:dyDescent="0.35">
      <c r="A2" s="111"/>
      <c r="B2" s="170" t="s">
        <v>38</v>
      </c>
      <c r="C2" s="170"/>
      <c r="D2" s="170"/>
      <c r="E2" s="170"/>
      <c r="F2" s="111"/>
    </row>
    <row r="3" spans="1:6" ht="29" x14ac:dyDescent="0.35">
      <c r="A3" s="4" t="s">
        <v>39</v>
      </c>
      <c r="B3" s="3" t="s">
        <v>40</v>
      </c>
      <c r="C3" s="11" t="s">
        <v>41</v>
      </c>
      <c r="D3" s="11" t="s">
        <v>42</v>
      </c>
      <c r="E3" s="4" t="s">
        <v>43</v>
      </c>
      <c r="F3" s="4" t="s">
        <v>44</v>
      </c>
    </row>
    <row r="4" spans="1:6" x14ac:dyDescent="0.35">
      <c r="A4" s="113"/>
      <c r="B4" s="114" t="s">
        <v>45</v>
      </c>
      <c r="C4" s="113"/>
      <c r="D4" s="113"/>
      <c r="E4" s="113"/>
      <c r="F4" s="113"/>
    </row>
    <row r="5" spans="1:6" x14ac:dyDescent="0.35">
      <c r="A5" s="115">
        <v>1.1000000000000001</v>
      </c>
      <c r="B5" s="17" t="s">
        <v>46</v>
      </c>
      <c r="C5" s="5"/>
      <c r="D5" s="5"/>
      <c r="E5" s="5"/>
      <c r="F5" s="5"/>
    </row>
    <row r="6" spans="1:6" ht="43.5" x14ac:dyDescent="0.35">
      <c r="A6" s="116"/>
      <c r="B6" s="22" t="s">
        <v>47</v>
      </c>
      <c r="C6" s="167"/>
      <c r="D6" s="168"/>
      <c r="E6" s="168"/>
      <c r="F6" s="169"/>
    </row>
    <row r="7" spans="1:6" ht="29" x14ac:dyDescent="0.35">
      <c r="A7" s="116" t="s">
        <v>48</v>
      </c>
      <c r="B7" s="24" t="s">
        <v>49</v>
      </c>
      <c r="C7" s="117" t="s">
        <v>15</v>
      </c>
      <c r="D7" s="118" t="s">
        <v>50</v>
      </c>
      <c r="E7" s="117"/>
      <c r="F7" s="117"/>
    </row>
    <row r="8" spans="1:6" ht="203" x14ac:dyDescent="0.35">
      <c r="A8" s="116" t="s">
        <v>51</v>
      </c>
      <c r="B8" s="24" t="s">
        <v>52</v>
      </c>
      <c r="C8" s="117" t="s">
        <v>15</v>
      </c>
      <c r="D8" s="119" t="s">
        <v>53</v>
      </c>
      <c r="E8" s="117" t="s">
        <v>54</v>
      </c>
      <c r="F8" s="117" t="s">
        <v>55</v>
      </c>
    </row>
    <row r="9" spans="1:6" ht="43.5" x14ac:dyDescent="0.35">
      <c r="A9" s="116"/>
      <c r="B9" s="22" t="s">
        <v>47</v>
      </c>
      <c r="C9" s="167"/>
      <c r="D9" s="168"/>
      <c r="E9" s="168"/>
      <c r="F9" s="169"/>
    </row>
    <row r="10" spans="1:6" ht="29" x14ac:dyDescent="0.35">
      <c r="A10" s="116" t="s">
        <v>56</v>
      </c>
      <c r="B10" s="24" t="s">
        <v>49</v>
      </c>
      <c r="C10" s="117" t="s">
        <v>15</v>
      </c>
      <c r="D10" s="120" t="s">
        <v>50</v>
      </c>
      <c r="E10" s="117"/>
      <c r="F10" s="117"/>
    </row>
    <row r="11" spans="1:6" ht="72.5" x14ac:dyDescent="0.35">
      <c r="A11" s="121" t="s">
        <v>57</v>
      </c>
      <c r="B11" s="24" t="s">
        <v>52</v>
      </c>
      <c r="C11" s="117" t="s">
        <v>15</v>
      </c>
      <c r="D11" s="117" t="s">
        <v>58</v>
      </c>
      <c r="E11" s="117" t="s">
        <v>59</v>
      </c>
      <c r="F11" s="117" t="s">
        <v>60</v>
      </c>
    </row>
    <row r="12" spans="1:6" ht="101.5" x14ac:dyDescent="0.35">
      <c r="A12" s="116" t="s">
        <v>61</v>
      </c>
      <c r="B12" s="24" t="s">
        <v>62</v>
      </c>
      <c r="C12" s="117" t="s">
        <v>17</v>
      </c>
      <c r="D12" s="117" t="s">
        <v>63</v>
      </c>
      <c r="E12" s="117" t="s">
        <v>64</v>
      </c>
      <c r="F12" s="117" t="s">
        <v>65</v>
      </c>
    </row>
    <row r="13" spans="1:6" ht="203" x14ac:dyDescent="0.35">
      <c r="A13" s="121" t="s">
        <v>66</v>
      </c>
      <c r="B13" s="22" t="s">
        <v>67</v>
      </c>
      <c r="C13" s="117" t="s">
        <v>13</v>
      </c>
      <c r="D13" s="117" t="s">
        <v>68</v>
      </c>
      <c r="E13" s="117" t="s">
        <v>69</v>
      </c>
      <c r="F13" s="117" t="s">
        <v>70</v>
      </c>
    </row>
    <row r="14" spans="1:6" ht="43.5" x14ac:dyDescent="0.35">
      <c r="A14" s="121" t="s">
        <v>71</v>
      </c>
      <c r="B14" s="24" t="s">
        <v>72</v>
      </c>
      <c r="C14" s="117" t="s">
        <v>11</v>
      </c>
      <c r="D14" s="117" t="s">
        <v>73</v>
      </c>
      <c r="E14" s="117" t="s">
        <v>74</v>
      </c>
      <c r="F14" s="117" t="s">
        <v>75</v>
      </c>
    </row>
    <row r="15" spans="1:6" x14ac:dyDescent="0.35">
      <c r="A15" s="115">
        <v>1.2</v>
      </c>
      <c r="B15" s="49" t="s">
        <v>76</v>
      </c>
      <c r="C15" s="47"/>
      <c r="D15" s="47"/>
      <c r="E15" s="47"/>
      <c r="F15" s="47"/>
    </row>
    <row r="16" spans="1:6" ht="72.5" x14ac:dyDescent="0.35">
      <c r="A16" s="116" t="s">
        <v>77</v>
      </c>
      <c r="B16" s="24" t="s">
        <v>78</v>
      </c>
      <c r="C16" s="117" t="s">
        <v>13</v>
      </c>
      <c r="D16" s="117" t="s">
        <v>79</v>
      </c>
      <c r="E16" s="117" t="s">
        <v>80</v>
      </c>
      <c r="F16" s="117" t="s">
        <v>81</v>
      </c>
    </row>
    <row r="17" spans="1:7" ht="87" x14ac:dyDescent="0.35">
      <c r="A17" s="116" t="s">
        <v>82</v>
      </c>
      <c r="B17" s="24" t="s">
        <v>83</v>
      </c>
      <c r="C17" s="117" t="s">
        <v>15</v>
      </c>
      <c r="D17" s="117" t="s">
        <v>84</v>
      </c>
      <c r="E17" s="117" t="s">
        <v>85</v>
      </c>
      <c r="F17" s="117" t="s">
        <v>86</v>
      </c>
      <c r="G17" s="100"/>
    </row>
    <row r="18" spans="1:7" x14ac:dyDescent="0.35">
      <c r="A18" s="115">
        <v>1.3</v>
      </c>
      <c r="B18" s="49" t="s">
        <v>87</v>
      </c>
      <c r="C18" s="47"/>
      <c r="D18" s="47"/>
      <c r="E18" s="47"/>
      <c r="F18" s="47"/>
    </row>
    <row r="19" spans="1:7" ht="72.5" x14ac:dyDescent="0.35">
      <c r="A19" s="116" t="s">
        <v>88</v>
      </c>
      <c r="B19" s="22" t="s">
        <v>89</v>
      </c>
      <c r="C19" s="117" t="s">
        <v>15</v>
      </c>
      <c r="D19" s="117" t="s">
        <v>90</v>
      </c>
      <c r="E19" s="117" t="s">
        <v>91</v>
      </c>
      <c r="F19" s="117" t="s">
        <v>92</v>
      </c>
    </row>
    <row r="20" spans="1:7" x14ac:dyDescent="0.35">
      <c r="A20" s="115">
        <v>1.4</v>
      </c>
      <c r="B20" s="49" t="s">
        <v>93</v>
      </c>
      <c r="C20" s="47"/>
      <c r="D20" s="47"/>
      <c r="E20" s="47"/>
      <c r="F20" s="47"/>
    </row>
    <row r="21" spans="1:7" ht="174" x14ac:dyDescent="0.35">
      <c r="A21" s="116" t="s">
        <v>94</v>
      </c>
      <c r="B21" s="24" t="s">
        <v>95</v>
      </c>
      <c r="C21" s="117" t="s">
        <v>15</v>
      </c>
      <c r="D21" s="117" t="s">
        <v>96</v>
      </c>
      <c r="E21" s="117" t="s">
        <v>97</v>
      </c>
      <c r="F21" s="117" t="s">
        <v>98</v>
      </c>
    </row>
    <row r="22" spans="1:7" ht="159.5" x14ac:dyDescent="0.35">
      <c r="A22" s="121" t="s">
        <v>99</v>
      </c>
      <c r="B22" s="24" t="s">
        <v>100</v>
      </c>
      <c r="C22" s="117" t="s">
        <v>13</v>
      </c>
      <c r="D22" s="117" t="s">
        <v>101</v>
      </c>
      <c r="E22" s="117" t="s">
        <v>102</v>
      </c>
      <c r="F22" s="117" t="s">
        <v>98</v>
      </c>
    </row>
    <row r="23" spans="1:7" ht="188.5" x14ac:dyDescent="0.35">
      <c r="A23" s="121" t="s">
        <v>103</v>
      </c>
      <c r="B23" s="24" t="s">
        <v>104</v>
      </c>
      <c r="C23" s="117" t="s">
        <v>15</v>
      </c>
      <c r="D23" s="117" t="s">
        <v>105</v>
      </c>
      <c r="E23" s="117" t="s">
        <v>106</v>
      </c>
      <c r="F23" s="117" t="s">
        <v>107</v>
      </c>
    </row>
    <row r="24" spans="1:7" x14ac:dyDescent="0.35">
      <c r="A24" s="115">
        <v>1.5</v>
      </c>
      <c r="B24" s="49" t="s">
        <v>108</v>
      </c>
      <c r="C24" s="47"/>
      <c r="D24" s="47"/>
      <c r="E24" s="47"/>
      <c r="F24" s="47"/>
    </row>
    <row r="25" spans="1:7" ht="229" customHeight="1" x14ac:dyDescent="0.35">
      <c r="A25" s="116" t="s">
        <v>109</v>
      </c>
      <c r="B25" s="22" t="s">
        <v>110</v>
      </c>
      <c r="C25" s="117" t="s">
        <v>11</v>
      </c>
      <c r="D25" s="117" t="s">
        <v>111</v>
      </c>
      <c r="E25" s="117" t="s">
        <v>112</v>
      </c>
      <c r="F25" s="117" t="s">
        <v>113</v>
      </c>
    </row>
    <row r="26" spans="1:7" ht="87" x14ac:dyDescent="0.35">
      <c r="A26" s="116" t="s">
        <v>114</v>
      </c>
      <c r="B26" s="24" t="s">
        <v>115</v>
      </c>
      <c r="C26" s="117" t="s">
        <v>13</v>
      </c>
      <c r="D26" s="117" t="s">
        <v>116</v>
      </c>
      <c r="E26" s="117" t="s">
        <v>117</v>
      </c>
      <c r="F26" s="117" t="s">
        <v>118</v>
      </c>
    </row>
    <row r="27" spans="1:7" x14ac:dyDescent="0.35">
      <c r="A27" s="115">
        <v>1.6</v>
      </c>
      <c r="B27" s="49" t="s">
        <v>119</v>
      </c>
      <c r="C27" s="47"/>
      <c r="D27" s="47"/>
      <c r="E27" s="47"/>
      <c r="F27" s="47"/>
    </row>
    <row r="28" spans="1:7" ht="29" x14ac:dyDescent="0.35">
      <c r="A28" s="116" t="s">
        <v>120</v>
      </c>
      <c r="B28" s="22" t="s">
        <v>121</v>
      </c>
      <c r="C28" s="171"/>
      <c r="D28" s="171"/>
      <c r="E28" s="171"/>
      <c r="F28" s="122"/>
    </row>
    <row r="29" spans="1:7" ht="58" x14ac:dyDescent="0.35">
      <c r="A29" s="121" t="s">
        <v>122</v>
      </c>
      <c r="B29" s="22" t="s">
        <v>123</v>
      </c>
      <c r="C29" s="117" t="s">
        <v>15</v>
      </c>
      <c r="D29" s="123" t="s">
        <v>124</v>
      </c>
      <c r="E29" s="123" t="s">
        <v>125</v>
      </c>
      <c r="F29" s="117" t="s">
        <v>126</v>
      </c>
    </row>
    <row r="30" spans="1:7" ht="225" customHeight="1" x14ac:dyDescent="0.35">
      <c r="A30" s="116" t="s">
        <v>127</v>
      </c>
      <c r="B30" s="22" t="s">
        <v>128</v>
      </c>
      <c r="C30" s="117" t="s">
        <v>15</v>
      </c>
      <c r="D30" s="124" t="s">
        <v>129</v>
      </c>
      <c r="E30" s="117" t="s">
        <v>130</v>
      </c>
      <c r="F30" s="117" t="s">
        <v>131</v>
      </c>
    </row>
    <row r="31" spans="1:7" ht="43.5" x14ac:dyDescent="0.35">
      <c r="A31" s="121" t="s">
        <v>132</v>
      </c>
      <c r="B31" s="22" t="s">
        <v>133</v>
      </c>
      <c r="C31" s="117" t="s">
        <v>11</v>
      </c>
      <c r="D31" s="125" t="s">
        <v>134</v>
      </c>
      <c r="E31" s="117" t="s">
        <v>135</v>
      </c>
      <c r="F31" s="117" t="s">
        <v>136</v>
      </c>
    </row>
    <row r="32" spans="1:7" x14ac:dyDescent="0.35">
      <c r="A32" s="115">
        <v>1.7</v>
      </c>
      <c r="B32" s="49" t="s">
        <v>137</v>
      </c>
      <c r="C32" s="47"/>
      <c r="D32" s="47"/>
      <c r="E32" s="47"/>
      <c r="F32" s="47"/>
    </row>
    <row r="33" spans="1:6" ht="159.5" x14ac:dyDescent="0.35">
      <c r="A33" s="121" t="s">
        <v>138</v>
      </c>
      <c r="B33" s="24" t="s">
        <v>139</v>
      </c>
      <c r="C33" s="117" t="s">
        <v>15</v>
      </c>
      <c r="D33" s="126" t="s">
        <v>413</v>
      </c>
      <c r="E33" s="117" t="s">
        <v>140</v>
      </c>
      <c r="F33" s="117" t="s">
        <v>141</v>
      </c>
    </row>
    <row r="34" spans="1:6" x14ac:dyDescent="0.35">
      <c r="D34" s="97"/>
    </row>
    <row r="35" spans="1:6" x14ac:dyDescent="0.35">
      <c r="D35" s="97"/>
    </row>
    <row r="36" spans="1:6" x14ac:dyDescent="0.35">
      <c r="D36" s="97"/>
    </row>
    <row r="37" spans="1:6" x14ac:dyDescent="0.35">
      <c r="D37" s="97"/>
    </row>
    <row r="38" spans="1:6" x14ac:dyDescent="0.35">
      <c r="D38" s="97"/>
    </row>
    <row r="39" spans="1:6" x14ac:dyDescent="0.35">
      <c r="D39" s="97"/>
    </row>
    <row r="40" spans="1:6" x14ac:dyDescent="0.35">
      <c r="D40" s="98"/>
    </row>
  </sheetData>
  <sheetProtection sheet="1" objects="1" scenarios="1" selectLockedCells="1" selectUnlockedCells="1"/>
  <mergeCells count="4">
    <mergeCell ref="C9:F9"/>
    <mergeCell ref="B2:E2"/>
    <mergeCell ref="C28:E28"/>
    <mergeCell ref="C6:F6"/>
  </mergeCells>
  <conditionalFormatting sqref="C6 C28">
    <cfRule type="containsText" dxfId="257" priority="127" operator="containsText" text="Level 5">
      <formula>NOT(ISERROR(SEARCH("Level 5",C6)))</formula>
    </cfRule>
    <cfRule type="containsText" dxfId="256" priority="128" operator="containsText" text="Level 4">
      <formula>NOT(ISERROR(SEARCH("Level 4",C6)))</formula>
    </cfRule>
    <cfRule type="containsText" dxfId="255" priority="129" operator="containsText" text="Level 3">
      <formula>NOT(ISERROR(SEARCH("Level 3",C6)))</formula>
    </cfRule>
    <cfRule type="containsText" dxfId="254" priority="130" operator="containsText" text="Level 2">
      <formula>NOT(ISERROR(SEARCH("Level 2",C6)))</formula>
    </cfRule>
    <cfRule type="containsText" dxfId="253" priority="131" operator="containsText" text="Level 1">
      <formula>NOT(ISERROR(SEARCH("Level 1",C6)))</formula>
    </cfRule>
    <cfRule type="containsText" dxfId="252" priority="132" operator="containsText" text="Level 0">
      <formula>NOT(ISERROR(SEARCH("Level 0",C6)))</formula>
    </cfRule>
  </conditionalFormatting>
  <conditionalFormatting sqref="C8">
    <cfRule type="containsText" dxfId="251" priority="55" operator="containsText" text="Level 5">
      <formula>NOT(ISERROR(SEARCH("Level 5",C8)))</formula>
    </cfRule>
    <cfRule type="containsText" dxfId="250" priority="56" operator="containsText" text="Level 4">
      <formula>NOT(ISERROR(SEARCH("Level 4",C8)))</formula>
    </cfRule>
    <cfRule type="containsText" dxfId="249" priority="57" operator="containsText" text="Level 3">
      <formula>NOT(ISERROR(SEARCH("Level 3",C8)))</formula>
    </cfRule>
    <cfRule type="containsText" dxfId="248" priority="58" operator="containsText" text="Level 2">
      <formula>NOT(ISERROR(SEARCH("Level 2",C8)))</formula>
    </cfRule>
    <cfRule type="containsText" dxfId="247" priority="59" operator="containsText" text="Level 1">
      <formula>NOT(ISERROR(SEARCH("Level 1",C8)))</formula>
    </cfRule>
    <cfRule type="containsText" dxfId="246" priority="60" operator="containsText" text="Level 0">
      <formula>NOT(ISERROR(SEARCH("Level 0",C8)))</formula>
    </cfRule>
  </conditionalFormatting>
  <conditionalFormatting sqref="C7">
    <cfRule type="containsText" dxfId="245" priority="61" operator="containsText" text="Level 5">
      <formula>NOT(ISERROR(SEARCH("Level 5",C7)))</formula>
    </cfRule>
    <cfRule type="containsText" dxfId="244" priority="62" operator="containsText" text="Level 4">
      <formula>NOT(ISERROR(SEARCH("Level 4",C7)))</formula>
    </cfRule>
    <cfRule type="containsText" dxfId="243" priority="63" operator="containsText" text="Level 3">
      <formula>NOT(ISERROR(SEARCH("Level 3",C7)))</formula>
    </cfRule>
    <cfRule type="containsText" dxfId="242" priority="64" operator="containsText" text="Level 2">
      <formula>NOT(ISERROR(SEARCH("Level 2",C7)))</formula>
    </cfRule>
    <cfRule type="containsText" dxfId="241" priority="65" operator="containsText" text="Level 1">
      <formula>NOT(ISERROR(SEARCH("Level 1",C7)))</formula>
    </cfRule>
    <cfRule type="containsText" dxfId="240" priority="66" operator="containsText" text="Level 0">
      <formula>NOT(ISERROR(SEARCH("Level 0",C7)))</formula>
    </cfRule>
  </conditionalFormatting>
  <conditionalFormatting sqref="C10:C11">
    <cfRule type="containsText" dxfId="239" priority="49" operator="containsText" text="Level 5">
      <formula>NOT(ISERROR(SEARCH("Level 5",C10)))</formula>
    </cfRule>
    <cfRule type="containsText" dxfId="238" priority="50" operator="containsText" text="Level 4">
      <formula>NOT(ISERROR(SEARCH("Level 4",C10)))</formula>
    </cfRule>
    <cfRule type="containsText" dxfId="237" priority="51" operator="containsText" text="Level 3">
      <formula>NOT(ISERROR(SEARCH("Level 3",C10)))</formula>
    </cfRule>
    <cfRule type="containsText" dxfId="236" priority="52" operator="containsText" text="Level 2">
      <formula>NOT(ISERROR(SEARCH("Level 2",C10)))</formula>
    </cfRule>
    <cfRule type="containsText" dxfId="235" priority="53" operator="containsText" text="Level 1">
      <formula>NOT(ISERROR(SEARCH("Level 1",C10)))</formula>
    </cfRule>
    <cfRule type="containsText" dxfId="234" priority="54" operator="containsText" text="Level 0">
      <formula>NOT(ISERROR(SEARCH("Level 0",C10)))</formula>
    </cfRule>
  </conditionalFormatting>
  <conditionalFormatting sqref="C12:C14">
    <cfRule type="containsText" dxfId="233" priority="43" operator="containsText" text="Level 5">
      <formula>NOT(ISERROR(SEARCH("Level 5",C12)))</formula>
    </cfRule>
    <cfRule type="containsText" dxfId="232" priority="44" operator="containsText" text="Level 4">
      <formula>NOT(ISERROR(SEARCH("Level 4",C12)))</formula>
    </cfRule>
    <cfRule type="containsText" dxfId="231" priority="45" operator="containsText" text="Level 3">
      <formula>NOT(ISERROR(SEARCH("Level 3",C12)))</formula>
    </cfRule>
    <cfRule type="containsText" dxfId="230" priority="46" operator="containsText" text="Level 2">
      <formula>NOT(ISERROR(SEARCH("Level 2",C12)))</formula>
    </cfRule>
    <cfRule type="containsText" dxfId="229" priority="47" operator="containsText" text="Level 1">
      <formula>NOT(ISERROR(SEARCH("Level 1",C12)))</formula>
    </cfRule>
    <cfRule type="containsText" dxfId="228" priority="48" operator="containsText" text="Level 0">
      <formula>NOT(ISERROR(SEARCH("Level 0",C12)))</formula>
    </cfRule>
  </conditionalFormatting>
  <conditionalFormatting sqref="C16:C17">
    <cfRule type="containsText" dxfId="227" priority="37" operator="containsText" text="Level 5">
      <formula>NOT(ISERROR(SEARCH("Level 5",C16)))</formula>
    </cfRule>
    <cfRule type="containsText" dxfId="226" priority="38" operator="containsText" text="Level 4">
      <formula>NOT(ISERROR(SEARCH("Level 4",C16)))</formula>
    </cfRule>
    <cfRule type="containsText" dxfId="225" priority="39" operator="containsText" text="Level 3">
      <formula>NOT(ISERROR(SEARCH("Level 3",C16)))</formula>
    </cfRule>
    <cfRule type="containsText" dxfId="224" priority="40" operator="containsText" text="Level 2">
      <formula>NOT(ISERROR(SEARCH("Level 2",C16)))</formula>
    </cfRule>
    <cfRule type="containsText" dxfId="223" priority="41" operator="containsText" text="Level 1">
      <formula>NOT(ISERROR(SEARCH("Level 1",C16)))</formula>
    </cfRule>
    <cfRule type="containsText" dxfId="222" priority="42" operator="containsText" text="Level 0">
      <formula>NOT(ISERROR(SEARCH("Level 0",C16)))</formula>
    </cfRule>
  </conditionalFormatting>
  <conditionalFormatting sqref="C19">
    <cfRule type="containsText" dxfId="221" priority="31" operator="containsText" text="Level 5">
      <formula>NOT(ISERROR(SEARCH("Level 5",C19)))</formula>
    </cfRule>
    <cfRule type="containsText" dxfId="220" priority="32" operator="containsText" text="Level 4">
      <formula>NOT(ISERROR(SEARCH("Level 4",C19)))</formula>
    </cfRule>
    <cfRule type="containsText" dxfId="219" priority="33" operator="containsText" text="Level 3">
      <formula>NOT(ISERROR(SEARCH("Level 3",C19)))</formula>
    </cfRule>
    <cfRule type="containsText" dxfId="218" priority="34" operator="containsText" text="Level 2">
      <formula>NOT(ISERROR(SEARCH("Level 2",C19)))</formula>
    </cfRule>
    <cfRule type="containsText" dxfId="217" priority="35" operator="containsText" text="Level 1">
      <formula>NOT(ISERROR(SEARCH("Level 1",C19)))</formula>
    </cfRule>
    <cfRule type="containsText" dxfId="216" priority="36" operator="containsText" text="Level 0">
      <formula>NOT(ISERROR(SEARCH("Level 0",C19)))</formula>
    </cfRule>
  </conditionalFormatting>
  <conditionalFormatting sqref="C21:C23">
    <cfRule type="containsText" dxfId="215" priority="25" operator="containsText" text="Level 5">
      <formula>NOT(ISERROR(SEARCH("Level 5",C21)))</formula>
    </cfRule>
    <cfRule type="containsText" dxfId="214" priority="26" operator="containsText" text="Level 4">
      <formula>NOT(ISERROR(SEARCH("Level 4",C21)))</formula>
    </cfRule>
    <cfRule type="containsText" dxfId="213" priority="27" operator="containsText" text="Level 3">
      <formula>NOT(ISERROR(SEARCH("Level 3",C21)))</formula>
    </cfRule>
    <cfRule type="containsText" dxfId="212" priority="28" operator="containsText" text="Level 2">
      <formula>NOT(ISERROR(SEARCH("Level 2",C21)))</formula>
    </cfRule>
    <cfRule type="containsText" dxfId="211" priority="29" operator="containsText" text="Level 1">
      <formula>NOT(ISERROR(SEARCH("Level 1",C21)))</formula>
    </cfRule>
    <cfRule type="containsText" dxfId="210" priority="30" operator="containsText" text="Level 0">
      <formula>NOT(ISERROR(SEARCH("Level 0",C21)))</formula>
    </cfRule>
  </conditionalFormatting>
  <conditionalFormatting sqref="C25:C26">
    <cfRule type="containsText" dxfId="209" priority="19" operator="containsText" text="Level 5">
      <formula>NOT(ISERROR(SEARCH("Level 5",C25)))</formula>
    </cfRule>
    <cfRule type="containsText" dxfId="208" priority="20" operator="containsText" text="Level 4">
      <formula>NOT(ISERROR(SEARCH("Level 4",C25)))</formula>
    </cfRule>
    <cfRule type="containsText" dxfId="207" priority="21" operator="containsText" text="Level 3">
      <formula>NOT(ISERROR(SEARCH("Level 3",C25)))</formula>
    </cfRule>
    <cfRule type="containsText" dxfId="206" priority="22" operator="containsText" text="Level 2">
      <formula>NOT(ISERROR(SEARCH("Level 2",C25)))</formula>
    </cfRule>
    <cfRule type="containsText" dxfId="205" priority="23" operator="containsText" text="Level 1">
      <formula>NOT(ISERROR(SEARCH("Level 1",C25)))</formula>
    </cfRule>
    <cfRule type="containsText" dxfId="204" priority="24" operator="containsText" text="Level 0">
      <formula>NOT(ISERROR(SEARCH("Level 0",C25)))</formula>
    </cfRule>
  </conditionalFormatting>
  <conditionalFormatting sqref="C29:C31">
    <cfRule type="containsText" dxfId="203" priority="13" operator="containsText" text="Level 5">
      <formula>NOT(ISERROR(SEARCH("Level 5",C29)))</formula>
    </cfRule>
    <cfRule type="containsText" dxfId="202" priority="14" operator="containsText" text="Level 4">
      <formula>NOT(ISERROR(SEARCH("Level 4",C29)))</formula>
    </cfRule>
    <cfRule type="containsText" dxfId="201" priority="15" operator="containsText" text="Level 3">
      <formula>NOT(ISERROR(SEARCH("Level 3",C29)))</formula>
    </cfRule>
    <cfRule type="containsText" dxfId="200" priority="16" operator="containsText" text="Level 2">
      <formula>NOT(ISERROR(SEARCH("Level 2",C29)))</formula>
    </cfRule>
    <cfRule type="containsText" dxfId="199" priority="17" operator="containsText" text="Level 1">
      <formula>NOT(ISERROR(SEARCH("Level 1",C29)))</formula>
    </cfRule>
    <cfRule type="containsText" dxfId="198" priority="18" operator="containsText" text="Level 0">
      <formula>NOT(ISERROR(SEARCH("Level 0",C29)))</formula>
    </cfRule>
  </conditionalFormatting>
  <conditionalFormatting sqref="C33">
    <cfRule type="containsText" dxfId="197" priority="7" operator="containsText" text="Level 5">
      <formula>NOT(ISERROR(SEARCH("Level 5",C33)))</formula>
    </cfRule>
    <cfRule type="containsText" dxfId="196" priority="8" operator="containsText" text="Level 4">
      <formula>NOT(ISERROR(SEARCH("Level 4",C33)))</formula>
    </cfRule>
    <cfRule type="containsText" dxfId="195" priority="9" operator="containsText" text="Level 3">
      <formula>NOT(ISERROR(SEARCH("Level 3",C33)))</formula>
    </cfRule>
    <cfRule type="containsText" dxfId="194" priority="10" operator="containsText" text="Level 2">
      <formula>NOT(ISERROR(SEARCH("Level 2",C33)))</formula>
    </cfRule>
    <cfRule type="containsText" dxfId="193" priority="11" operator="containsText" text="Level 1">
      <formula>NOT(ISERROR(SEARCH("Level 1",C33)))</formula>
    </cfRule>
    <cfRule type="containsText" dxfId="192" priority="12" operator="containsText" text="Level 0">
      <formula>NOT(ISERROR(SEARCH("Level 0",C33)))</formula>
    </cfRule>
  </conditionalFormatting>
  <conditionalFormatting sqref="C9">
    <cfRule type="containsText" dxfId="191" priority="1" operator="containsText" text="Level 5">
      <formula>NOT(ISERROR(SEARCH("Level 5",C9)))</formula>
    </cfRule>
    <cfRule type="containsText" dxfId="190" priority="2" operator="containsText" text="Level 4">
      <formula>NOT(ISERROR(SEARCH("Level 4",C9)))</formula>
    </cfRule>
    <cfRule type="containsText" dxfId="189" priority="3" operator="containsText" text="Level 3">
      <formula>NOT(ISERROR(SEARCH("Level 3",C9)))</formula>
    </cfRule>
    <cfRule type="containsText" dxfId="188" priority="4" operator="containsText" text="Level 2">
      <formula>NOT(ISERROR(SEARCH("Level 2",C9)))</formula>
    </cfRule>
    <cfRule type="containsText" dxfId="187" priority="5" operator="containsText" text="Level 1">
      <formula>NOT(ISERROR(SEARCH("Level 1",C9)))</formula>
    </cfRule>
    <cfRule type="containsText" dxfId="186" priority="6" operator="containsText" text="Level 0">
      <formula>NOT(ISERROR(SEARCH("Level 0",C9)))</formula>
    </cfRule>
  </conditionalFormatting>
  <pageMargins left="0.7" right="0.7" top="0.75" bottom="0.75" header="0.3" footer="0.3"/>
  <pageSetup paperSize="9" scale="5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Select Level from list" prompt="Choose from list" xr:uid="{00000000-0002-0000-0300-000000000000}">
          <x14:formula1>
            <xm:f>Sheet5!$B$3:$B$8</xm:f>
          </x14:formula1>
          <xm:sqref>C7:C8 C10:C14 C16:C17 C19 C21:C23 C25:C26 C29:C31 C33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900CC"/>
  </sheetPr>
  <dimension ref="A1:F16"/>
  <sheetViews>
    <sheetView topLeftCell="A11" zoomScale="82" zoomScaleNormal="90" workbookViewId="0">
      <selection activeCell="F16" sqref="A1:F16"/>
    </sheetView>
  </sheetViews>
  <sheetFormatPr defaultColWidth="8.81640625" defaultRowHeight="14.5" x14ac:dyDescent="0.35"/>
  <cols>
    <col min="1" max="1" width="5.81640625" style="56" customWidth="1"/>
    <col min="2" max="2" width="72.1796875" style="71" customWidth="1"/>
    <col min="3" max="3" width="13.81640625" style="71" customWidth="1"/>
    <col min="4" max="4" width="35.81640625" style="71" customWidth="1"/>
    <col min="5" max="5" width="47" style="71" customWidth="1"/>
    <col min="6" max="6" width="28.81640625" style="71" customWidth="1"/>
    <col min="7" max="16384" width="8.81640625" style="56"/>
  </cols>
  <sheetData>
    <row r="1" spans="1:6" ht="21" x14ac:dyDescent="0.35">
      <c r="A1" s="102"/>
      <c r="B1" s="57" t="s">
        <v>30</v>
      </c>
      <c r="C1" s="57"/>
      <c r="D1" s="58"/>
      <c r="E1" s="58"/>
      <c r="F1" s="58"/>
    </row>
    <row r="2" spans="1:6" ht="29.15" customHeight="1" x14ac:dyDescent="0.35">
      <c r="A2" s="102"/>
      <c r="B2" s="172" t="s">
        <v>142</v>
      </c>
      <c r="C2" s="172"/>
      <c r="D2" s="172"/>
      <c r="E2" s="172"/>
      <c r="F2" s="102"/>
    </row>
    <row r="3" spans="1:6" ht="42.65" customHeight="1" x14ac:dyDescent="0.35">
      <c r="A3" s="80" t="s">
        <v>39</v>
      </c>
      <c r="B3" s="81" t="s">
        <v>40</v>
      </c>
      <c r="C3" s="82" t="s">
        <v>41</v>
      </c>
      <c r="D3" s="82" t="s">
        <v>42</v>
      </c>
      <c r="E3" s="82" t="s">
        <v>43</v>
      </c>
      <c r="F3" s="82" t="s">
        <v>44</v>
      </c>
    </row>
    <row r="4" spans="1:6" x14ac:dyDescent="0.35">
      <c r="A4" s="83"/>
      <c r="B4" s="83" t="s">
        <v>143</v>
      </c>
      <c r="C4" s="83"/>
      <c r="D4" s="83"/>
      <c r="E4" s="83"/>
      <c r="F4" s="83"/>
    </row>
    <row r="5" spans="1:6" x14ac:dyDescent="0.35">
      <c r="A5" s="84">
        <v>2.1</v>
      </c>
      <c r="B5" s="85" t="s">
        <v>144</v>
      </c>
      <c r="C5" s="86"/>
      <c r="D5" s="86"/>
      <c r="E5" s="87"/>
      <c r="F5" s="87"/>
    </row>
    <row r="6" spans="1:6" ht="130.5" x14ac:dyDescent="0.35">
      <c r="A6" s="103" t="s">
        <v>145</v>
      </c>
      <c r="B6" s="10" t="s">
        <v>146</v>
      </c>
      <c r="C6" s="104" t="s">
        <v>11</v>
      </c>
      <c r="D6" s="104" t="s">
        <v>414</v>
      </c>
      <c r="E6" s="104" t="s">
        <v>147</v>
      </c>
      <c r="F6" s="105" t="s">
        <v>148</v>
      </c>
    </row>
    <row r="7" spans="1:6" x14ac:dyDescent="0.35">
      <c r="A7" s="84">
        <v>2.2000000000000002</v>
      </c>
      <c r="B7" s="85" t="s">
        <v>149</v>
      </c>
      <c r="C7" s="86"/>
      <c r="D7" s="86"/>
      <c r="E7" s="87"/>
      <c r="F7" s="87"/>
    </row>
    <row r="8" spans="1:6" ht="101.5" x14ac:dyDescent="0.35">
      <c r="A8" s="103" t="s">
        <v>150</v>
      </c>
      <c r="B8" s="21" t="s">
        <v>151</v>
      </c>
      <c r="C8" s="104" t="s">
        <v>13</v>
      </c>
      <c r="D8" s="104" t="s">
        <v>152</v>
      </c>
      <c r="E8" s="104" t="s">
        <v>153</v>
      </c>
      <c r="F8" s="105" t="s">
        <v>154</v>
      </c>
    </row>
    <row r="9" spans="1:6" x14ac:dyDescent="0.35">
      <c r="A9" s="84">
        <v>2.2999999999999998</v>
      </c>
      <c r="B9" s="85" t="s">
        <v>155</v>
      </c>
      <c r="C9" s="86"/>
      <c r="D9" s="86"/>
      <c r="E9" s="87"/>
      <c r="F9" s="87"/>
    </row>
    <row r="10" spans="1:6" ht="159.5" x14ac:dyDescent="0.35">
      <c r="A10" s="103" t="s">
        <v>156</v>
      </c>
      <c r="B10" s="20" t="s">
        <v>157</v>
      </c>
      <c r="C10" s="104" t="s">
        <v>13</v>
      </c>
      <c r="D10" s="104" t="s">
        <v>158</v>
      </c>
      <c r="E10" s="104" t="s">
        <v>159</v>
      </c>
      <c r="F10" s="105" t="s">
        <v>154</v>
      </c>
    </row>
    <row r="11" spans="1:6" x14ac:dyDescent="0.35">
      <c r="A11" s="84">
        <v>2.4</v>
      </c>
      <c r="B11" s="85" t="s">
        <v>160</v>
      </c>
      <c r="C11" s="86"/>
      <c r="D11" s="86"/>
      <c r="E11" s="87"/>
      <c r="F11" s="87"/>
    </row>
    <row r="12" spans="1:6" ht="58" x14ac:dyDescent="0.35">
      <c r="A12" s="103" t="s">
        <v>161</v>
      </c>
      <c r="B12" s="20" t="s">
        <v>162</v>
      </c>
      <c r="C12" s="104" t="s">
        <v>13</v>
      </c>
      <c r="D12" s="104" t="s">
        <v>163</v>
      </c>
      <c r="E12" s="104" t="s">
        <v>164</v>
      </c>
      <c r="F12" s="105" t="s">
        <v>165</v>
      </c>
    </row>
    <row r="13" spans="1:6" x14ac:dyDescent="0.35">
      <c r="A13" s="84">
        <v>2.5</v>
      </c>
      <c r="B13" s="85" t="s">
        <v>166</v>
      </c>
      <c r="C13" s="86"/>
      <c r="D13" s="86"/>
      <c r="E13" s="87"/>
      <c r="F13" s="87"/>
    </row>
    <row r="14" spans="1:6" ht="29" x14ac:dyDescent="0.35">
      <c r="A14" s="103" t="s">
        <v>167</v>
      </c>
      <c r="B14" s="16" t="s">
        <v>168</v>
      </c>
      <c r="C14" s="104" t="s">
        <v>11</v>
      </c>
      <c r="D14" s="108" t="s">
        <v>169</v>
      </c>
      <c r="E14" s="127"/>
      <c r="F14" s="105" t="s">
        <v>154</v>
      </c>
    </row>
    <row r="15" spans="1:6" x14ac:dyDescent="0.35">
      <c r="A15" s="84">
        <v>2.6</v>
      </c>
      <c r="B15" s="85" t="s">
        <v>170</v>
      </c>
      <c r="C15" s="86"/>
      <c r="D15" s="86"/>
      <c r="E15" s="87"/>
      <c r="F15" s="87"/>
    </row>
    <row r="16" spans="1:6" ht="43.5" x14ac:dyDescent="0.35">
      <c r="A16" s="103" t="s">
        <v>171</v>
      </c>
      <c r="B16" s="16" t="s">
        <v>172</v>
      </c>
      <c r="C16" s="104" t="s">
        <v>13</v>
      </c>
      <c r="D16" s="104" t="s">
        <v>173</v>
      </c>
      <c r="E16" s="104" t="s">
        <v>174</v>
      </c>
      <c r="F16" s="104" t="s">
        <v>175</v>
      </c>
    </row>
  </sheetData>
  <sheetProtection sheet="1" objects="1" scenarios="1"/>
  <mergeCells count="1">
    <mergeCell ref="B2:E2"/>
  </mergeCells>
  <conditionalFormatting sqref="C6">
    <cfRule type="containsText" dxfId="185" priority="31" operator="containsText" text="Level 5">
      <formula>NOT(ISERROR(SEARCH("Level 5",C6)))</formula>
    </cfRule>
    <cfRule type="containsText" dxfId="184" priority="32" operator="containsText" text="Level 4">
      <formula>NOT(ISERROR(SEARCH("Level 4",C6)))</formula>
    </cfRule>
    <cfRule type="containsText" dxfId="183" priority="33" operator="containsText" text="Level 3">
      <formula>NOT(ISERROR(SEARCH("Level 3",C6)))</formula>
    </cfRule>
    <cfRule type="containsText" dxfId="182" priority="34" operator="containsText" text="Level 2">
      <formula>NOT(ISERROR(SEARCH("Level 2",C6)))</formula>
    </cfRule>
    <cfRule type="containsText" dxfId="181" priority="35" operator="containsText" text="Level 1">
      <formula>NOT(ISERROR(SEARCH("Level 1",C6)))</formula>
    </cfRule>
    <cfRule type="containsText" dxfId="180" priority="36" operator="containsText" text="Level 0">
      <formula>NOT(ISERROR(SEARCH("Level 0",C6)))</formula>
    </cfRule>
  </conditionalFormatting>
  <conditionalFormatting sqref="C8">
    <cfRule type="containsText" dxfId="179" priority="25" operator="containsText" text="Level 5">
      <formula>NOT(ISERROR(SEARCH("Level 5",C8)))</formula>
    </cfRule>
    <cfRule type="containsText" dxfId="178" priority="26" operator="containsText" text="Level 4">
      <formula>NOT(ISERROR(SEARCH("Level 4",C8)))</formula>
    </cfRule>
    <cfRule type="containsText" dxfId="177" priority="27" operator="containsText" text="Level 3">
      <formula>NOT(ISERROR(SEARCH("Level 3",C8)))</formula>
    </cfRule>
    <cfRule type="containsText" dxfId="176" priority="28" operator="containsText" text="Level 2">
      <formula>NOT(ISERROR(SEARCH("Level 2",C8)))</formula>
    </cfRule>
    <cfRule type="containsText" dxfId="175" priority="29" operator="containsText" text="Level 1">
      <formula>NOT(ISERROR(SEARCH("Level 1",C8)))</formula>
    </cfRule>
    <cfRule type="containsText" dxfId="174" priority="30" operator="containsText" text="Level 0">
      <formula>NOT(ISERROR(SEARCH("Level 0",C8)))</formula>
    </cfRule>
  </conditionalFormatting>
  <conditionalFormatting sqref="C10">
    <cfRule type="containsText" dxfId="173" priority="19" operator="containsText" text="Level 5">
      <formula>NOT(ISERROR(SEARCH("Level 5",C10)))</formula>
    </cfRule>
    <cfRule type="containsText" dxfId="172" priority="20" operator="containsText" text="Level 4">
      <formula>NOT(ISERROR(SEARCH("Level 4",C10)))</formula>
    </cfRule>
    <cfRule type="containsText" dxfId="171" priority="21" operator="containsText" text="Level 3">
      <formula>NOT(ISERROR(SEARCH("Level 3",C10)))</formula>
    </cfRule>
    <cfRule type="containsText" dxfId="170" priority="22" operator="containsText" text="Level 2">
      <formula>NOT(ISERROR(SEARCH("Level 2",C10)))</formula>
    </cfRule>
    <cfRule type="containsText" dxfId="169" priority="23" operator="containsText" text="Level 1">
      <formula>NOT(ISERROR(SEARCH("Level 1",C10)))</formula>
    </cfRule>
    <cfRule type="containsText" dxfId="168" priority="24" operator="containsText" text="Level 0">
      <formula>NOT(ISERROR(SEARCH("Level 0",C10)))</formula>
    </cfRule>
  </conditionalFormatting>
  <conditionalFormatting sqref="C12">
    <cfRule type="containsText" dxfId="167" priority="13" operator="containsText" text="Level 5">
      <formula>NOT(ISERROR(SEARCH("Level 5",C12)))</formula>
    </cfRule>
    <cfRule type="containsText" dxfId="166" priority="14" operator="containsText" text="Level 4">
      <formula>NOT(ISERROR(SEARCH("Level 4",C12)))</formula>
    </cfRule>
    <cfRule type="containsText" dxfId="165" priority="15" operator="containsText" text="Level 3">
      <formula>NOT(ISERROR(SEARCH("Level 3",C12)))</formula>
    </cfRule>
    <cfRule type="containsText" dxfId="164" priority="16" operator="containsText" text="Level 2">
      <formula>NOT(ISERROR(SEARCH("Level 2",C12)))</formula>
    </cfRule>
    <cfRule type="containsText" dxfId="163" priority="17" operator="containsText" text="Level 1">
      <formula>NOT(ISERROR(SEARCH("Level 1",C12)))</formula>
    </cfRule>
    <cfRule type="containsText" dxfId="162" priority="18" operator="containsText" text="Level 0">
      <formula>NOT(ISERROR(SEARCH("Level 0",C12)))</formula>
    </cfRule>
  </conditionalFormatting>
  <conditionalFormatting sqref="C14">
    <cfRule type="containsText" dxfId="161" priority="7" operator="containsText" text="Level 5">
      <formula>NOT(ISERROR(SEARCH("Level 5",C14)))</formula>
    </cfRule>
    <cfRule type="containsText" dxfId="160" priority="8" operator="containsText" text="Level 4">
      <formula>NOT(ISERROR(SEARCH("Level 4",C14)))</formula>
    </cfRule>
    <cfRule type="containsText" dxfId="159" priority="9" operator="containsText" text="Level 3">
      <formula>NOT(ISERROR(SEARCH("Level 3",C14)))</formula>
    </cfRule>
    <cfRule type="containsText" dxfId="158" priority="10" operator="containsText" text="Level 2">
      <formula>NOT(ISERROR(SEARCH("Level 2",C14)))</formula>
    </cfRule>
    <cfRule type="containsText" dxfId="157" priority="11" operator="containsText" text="Level 1">
      <formula>NOT(ISERROR(SEARCH("Level 1",C14)))</formula>
    </cfRule>
    <cfRule type="containsText" dxfId="156" priority="12" operator="containsText" text="Level 0">
      <formula>NOT(ISERROR(SEARCH("Level 0",C14)))</formula>
    </cfRule>
  </conditionalFormatting>
  <conditionalFormatting sqref="C16">
    <cfRule type="containsText" dxfId="155" priority="1" operator="containsText" text="Level 5">
      <formula>NOT(ISERROR(SEARCH("Level 5",C16)))</formula>
    </cfRule>
    <cfRule type="containsText" dxfId="154" priority="2" operator="containsText" text="Level 4">
      <formula>NOT(ISERROR(SEARCH("Level 4",C16)))</formula>
    </cfRule>
    <cfRule type="containsText" dxfId="153" priority="3" operator="containsText" text="Level 3">
      <formula>NOT(ISERROR(SEARCH("Level 3",C16)))</formula>
    </cfRule>
    <cfRule type="containsText" dxfId="152" priority="4" operator="containsText" text="Level 2">
      <formula>NOT(ISERROR(SEARCH("Level 2",C16)))</formula>
    </cfRule>
    <cfRule type="containsText" dxfId="151" priority="5" operator="containsText" text="Level 1">
      <formula>NOT(ISERROR(SEARCH("Level 1",C16)))</formula>
    </cfRule>
    <cfRule type="containsText" dxfId="150" priority="6" operator="containsText" text="Level 0">
      <formula>NOT(ISERROR(SEARCH("Level 0",C16)))</formula>
    </cfRule>
  </conditionalFormatting>
  <pageMargins left="0.7" right="0.7" top="0.75" bottom="0.75" header="0.3" footer="0.3"/>
  <pageSetup paperSize="9"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Select Level from list" prompt="Choose from list" xr:uid="{00000000-0002-0000-0400-000000000000}">
          <x14:formula1>
            <xm:f>'file:///C:\Users\Dave\Library\Containers\com.microsoft.Excel\Data\Documents\ims.gov.uk\data\Users\GBBULVD\BULHOME4\AWesterman1\My Documents\EoL\Regional EoL\Self-Assessment Tool\[Regional PEoLC 2020-21 Self-Assessment Tool V0.1.xlsx]Sheet1'!#REF!</xm:f>
          </x14:formula1>
          <xm:sqref>C15</xm:sqref>
        </x14:dataValidation>
        <x14:dataValidation type="list" allowBlank="1" showInputMessage="1" showErrorMessage="1" error="Select Level from list" prompt="Choose from list" xr:uid="{00000000-0002-0000-0400-000001000000}">
          <x14:formula1>
            <xm:f>Sheet5!$B$3:$B$8</xm:f>
          </x14:formula1>
          <xm:sqref>C6 C8 C10 C12 C14 C16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60093"/>
  </sheetPr>
  <dimension ref="A1:F27"/>
  <sheetViews>
    <sheetView tabSelected="1" topLeftCell="A14" zoomScale="74" zoomScaleNormal="90" workbookViewId="0">
      <selection activeCell="F27" sqref="A1:F27"/>
    </sheetView>
  </sheetViews>
  <sheetFormatPr defaultColWidth="8.81640625" defaultRowHeight="14.5" x14ac:dyDescent="0.35"/>
  <cols>
    <col min="1" max="1" width="5.81640625" style="56" customWidth="1"/>
    <col min="2" max="2" width="75.81640625" style="56" customWidth="1"/>
    <col min="3" max="3" width="13.81640625" style="56" customWidth="1"/>
    <col min="4" max="4" width="32.81640625" style="79" customWidth="1"/>
    <col min="5" max="5" width="43.453125" style="79" customWidth="1"/>
    <col min="6" max="6" width="30.81640625" style="79" customWidth="1"/>
    <col min="7" max="16384" width="8.81640625" style="56"/>
  </cols>
  <sheetData>
    <row r="1" spans="1:6" ht="21" x14ac:dyDescent="0.35">
      <c r="A1" s="102"/>
      <c r="B1" s="57" t="s">
        <v>176</v>
      </c>
      <c r="C1" s="57"/>
      <c r="D1" s="72"/>
      <c r="E1" s="72"/>
      <c r="F1" s="72"/>
    </row>
    <row r="2" spans="1:6" ht="31.4" customHeight="1" x14ac:dyDescent="0.35">
      <c r="A2" s="102"/>
      <c r="B2" s="172" t="s">
        <v>177</v>
      </c>
      <c r="C2" s="172"/>
      <c r="D2" s="172"/>
      <c r="E2" s="172"/>
      <c r="F2" s="102"/>
    </row>
    <row r="3" spans="1:6" ht="35.5" customHeight="1" x14ac:dyDescent="0.35">
      <c r="A3" s="73" t="s">
        <v>39</v>
      </c>
      <c r="B3" s="74" t="s">
        <v>40</v>
      </c>
      <c r="C3" s="75" t="s">
        <v>41</v>
      </c>
      <c r="D3" s="74" t="s">
        <v>42</v>
      </c>
      <c r="E3" s="74" t="s">
        <v>43</v>
      </c>
      <c r="F3" s="74" t="s">
        <v>44</v>
      </c>
    </row>
    <row r="4" spans="1:6" x14ac:dyDescent="0.35">
      <c r="A4" s="76"/>
      <c r="B4" s="77" t="s">
        <v>45</v>
      </c>
      <c r="C4" s="76"/>
      <c r="D4" s="76"/>
      <c r="E4" s="76"/>
      <c r="F4" s="76"/>
    </row>
    <row r="5" spans="1:6" x14ac:dyDescent="0.35">
      <c r="A5" s="78">
        <v>3.1</v>
      </c>
      <c r="B5" s="173" t="s">
        <v>178</v>
      </c>
      <c r="C5" s="174"/>
      <c r="D5" s="174"/>
      <c r="E5" s="175"/>
      <c r="F5" s="76"/>
    </row>
    <row r="6" spans="1:6" ht="101.5" x14ac:dyDescent="0.35">
      <c r="A6" s="103" t="s">
        <v>179</v>
      </c>
      <c r="B6" s="10" t="s">
        <v>180</v>
      </c>
      <c r="C6" s="104" t="s">
        <v>11</v>
      </c>
      <c r="D6" s="104" t="s">
        <v>181</v>
      </c>
      <c r="E6" s="104" t="s">
        <v>182</v>
      </c>
      <c r="F6" s="105" t="s">
        <v>183</v>
      </c>
    </row>
    <row r="7" spans="1:6" x14ac:dyDescent="0.35">
      <c r="A7" s="78">
        <v>3.2</v>
      </c>
      <c r="B7" s="173" t="s">
        <v>184</v>
      </c>
      <c r="C7" s="174"/>
      <c r="D7" s="174"/>
      <c r="E7" s="175"/>
      <c r="F7" s="76"/>
    </row>
    <row r="8" spans="1:6" x14ac:dyDescent="0.35">
      <c r="A8" s="106"/>
      <c r="B8" s="10" t="s">
        <v>185</v>
      </c>
      <c r="C8" s="176"/>
      <c r="D8" s="177"/>
      <c r="E8" s="178"/>
      <c r="F8" s="101"/>
    </row>
    <row r="9" spans="1:6" ht="58" x14ac:dyDescent="0.35">
      <c r="A9" s="103" t="s">
        <v>186</v>
      </c>
      <c r="B9" s="16" t="s">
        <v>187</v>
      </c>
      <c r="C9" s="104" t="s">
        <v>17</v>
      </c>
      <c r="D9" s="104" t="s">
        <v>188</v>
      </c>
      <c r="E9" s="104" t="s">
        <v>189</v>
      </c>
      <c r="F9" s="105" t="s">
        <v>190</v>
      </c>
    </row>
    <row r="10" spans="1:6" ht="48" customHeight="1" x14ac:dyDescent="0.35">
      <c r="A10" s="103" t="s">
        <v>191</v>
      </c>
      <c r="B10" s="16" t="s">
        <v>192</v>
      </c>
      <c r="C10" s="104" t="s">
        <v>15</v>
      </c>
      <c r="D10" s="105" t="s">
        <v>193</v>
      </c>
      <c r="E10" s="104" t="s">
        <v>194</v>
      </c>
      <c r="F10" s="104" t="s">
        <v>60</v>
      </c>
    </row>
    <row r="11" spans="1:6" ht="43.5" x14ac:dyDescent="0.35">
      <c r="A11" s="103" t="s">
        <v>195</v>
      </c>
      <c r="B11" s="16" t="s">
        <v>196</v>
      </c>
      <c r="C11" s="104" t="s">
        <v>15</v>
      </c>
      <c r="D11" s="105" t="s">
        <v>197</v>
      </c>
      <c r="E11" s="104" t="s">
        <v>198</v>
      </c>
      <c r="F11" s="104" t="s">
        <v>198</v>
      </c>
    </row>
    <row r="12" spans="1:6" ht="100.5" customHeight="1" x14ac:dyDescent="0.35">
      <c r="A12" s="103" t="s">
        <v>199</v>
      </c>
      <c r="B12" s="16" t="s">
        <v>200</v>
      </c>
      <c r="C12" s="104" t="s">
        <v>15</v>
      </c>
      <c r="D12" s="105" t="s">
        <v>201</v>
      </c>
      <c r="E12" s="104" t="s">
        <v>60</v>
      </c>
      <c r="F12" s="104" t="s">
        <v>198</v>
      </c>
    </row>
    <row r="13" spans="1:6" x14ac:dyDescent="0.35">
      <c r="A13" s="78">
        <v>3.3</v>
      </c>
      <c r="B13" s="173" t="s">
        <v>202</v>
      </c>
      <c r="C13" s="174"/>
      <c r="D13" s="174"/>
      <c r="E13" s="175"/>
      <c r="F13" s="76"/>
    </row>
    <row r="14" spans="1:6" ht="87" x14ac:dyDescent="0.35">
      <c r="A14" s="103" t="s">
        <v>203</v>
      </c>
      <c r="B14" s="16" t="s">
        <v>204</v>
      </c>
      <c r="C14" s="104" t="s">
        <v>17</v>
      </c>
      <c r="D14" s="104" t="s">
        <v>205</v>
      </c>
      <c r="E14" s="104" t="s">
        <v>206</v>
      </c>
      <c r="F14" s="104" t="s">
        <v>207</v>
      </c>
    </row>
    <row r="15" spans="1:6" ht="145" x14ac:dyDescent="0.35">
      <c r="A15" s="106" t="s">
        <v>208</v>
      </c>
      <c r="B15" s="16" t="s">
        <v>209</v>
      </c>
      <c r="C15" s="104" t="s">
        <v>17</v>
      </c>
      <c r="D15" s="104" t="s">
        <v>210</v>
      </c>
      <c r="E15" s="104" t="s">
        <v>211</v>
      </c>
      <c r="F15" s="107" t="s">
        <v>212</v>
      </c>
    </row>
    <row r="16" spans="1:6" ht="72.5" x14ac:dyDescent="0.35">
      <c r="A16" s="106" t="s">
        <v>213</v>
      </c>
      <c r="B16" s="16" t="s">
        <v>214</v>
      </c>
      <c r="C16" s="104" t="s">
        <v>17</v>
      </c>
      <c r="D16" s="104" t="s">
        <v>215</v>
      </c>
      <c r="E16" s="104" t="s">
        <v>216</v>
      </c>
      <c r="F16" s="108" t="s">
        <v>217</v>
      </c>
    </row>
    <row r="17" spans="1:6" ht="72.5" x14ac:dyDescent="0.35">
      <c r="A17" s="103" t="s">
        <v>218</v>
      </c>
      <c r="B17" s="16" t="s">
        <v>219</v>
      </c>
      <c r="C17" s="104" t="s">
        <v>17</v>
      </c>
      <c r="D17" s="104" t="s">
        <v>220</v>
      </c>
      <c r="E17" s="104" t="s">
        <v>221</v>
      </c>
      <c r="F17" s="105" t="s">
        <v>222</v>
      </c>
    </row>
    <row r="18" spans="1:6" ht="130.5" x14ac:dyDescent="0.35">
      <c r="A18" s="103" t="s">
        <v>223</v>
      </c>
      <c r="B18" s="16" t="s">
        <v>224</v>
      </c>
      <c r="C18" s="104" t="s">
        <v>15</v>
      </c>
      <c r="D18" s="104" t="s">
        <v>225</v>
      </c>
      <c r="E18" s="104" t="s">
        <v>226</v>
      </c>
      <c r="F18" s="104" t="s">
        <v>227</v>
      </c>
    </row>
    <row r="19" spans="1:6" x14ac:dyDescent="0.35">
      <c r="A19" s="78">
        <v>3.4</v>
      </c>
      <c r="B19" s="173" t="s">
        <v>228</v>
      </c>
      <c r="C19" s="174"/>
      <c r="D19" s="174"/>
      <c r="E19" s="175"/>
      <c r="F19" s="76"/>
    </row>
    <row r="20" spans="1:6" ht="232" x14ac:dyDescent="0.35">
      <c r="A20" s="103" t="s">
        <v>229</v>
      </c>
      <c r="B20" s="10" t="s">
        <v>230</v>
      </c>
      <c r="C20" s="104" t="s">
        <v>15</v>
      </c>
      <c r="D20" s="104" t="s">
        <v>231</v>
      </c>
      <c r="E20" s="104" t="s">
        <v>232</v>
      </c>
      <c r="F20" s="104" t="s">
        <v>233</v>
      </c>
    </row>
    <row r="21" spans="1:6" x14ac:dyDescent="0.35">
      <c r="A21" s="78">
        <v>3.5</v>
      </c>
      <c r="B21" s="173" t="s">
        <v>234</v>
      </c>
      <c r="C21" s="174"/>
      <c r="D21" s="174"/>
      <c r="E21" s="175"/>
      <c r="F21" s="76"/>
    </row>
    <row r="22" spans="1:6" ht="116" x14ac:dyDescent="0.35">
      <c r="A22" s="106" t="s">
        <v>235</v>
      </c>
      <c r="B22" s="10" t="s">
        <v>236</v>
      </c>
      <c r="C22" s="104" t="s">
        <v>13</v>
      </c>
      <c r="D22" s="104" t="s">
        <v>237</v>
      </c>
      <c r="E22" s="104" t="s">
        <v>238</v>
      </c>
      <c r="F22" s="104" t="s">
        <v>239</v>
      </c>
    </row>
    <row r="23" spans="1:6" ht="90" customHeight="1" x14ac:dyDescent="0.35">
      <c r="A23" s="106" t="s">
        <v>240</v>
      </c>
      <c r="B23" s="10" t="s">
        <v>241</v>
      </c>
      <c r="C23" s="104" t="s">
        <v>19</v>
      </c>
      <c r="D23" s="104" t="s">
        <v>242</v>
      </c>
      <c r="E23" s="104" t="s">
        <v>211</v>
      </c>
      <c r="F23" s="105" t="s">
        <v>243</v>
      </c>
    </row>
    <row r="24" spans="1:6" ht="203" x14ac:dyDescent="0.35">
      <c r="A24" s="103" t="s">
        <v>244</v>
      </c>
      <c r="B24" s="10" t="s">
        <v>245</v>
      </c>
      <c r="C24" s="104" t="s">
        <v>15</v>
      </c>
      <c r="D24" s="104" t="s">
        <v>246</v>
      </c>
      <c r="E24" s="104" t="s">
        <v>247</v>
      </c>
      <c r="F24" s="105" t="s">
        <v>248</v>
      </c>
    </row>
    <row r="25" spans="1:6" x14ac:dyDescent="0.35">
      <c r="A25" s="78">
        <v>3.6</v>
      </c>
      <c r="B25" s="173" t="s">
        <v>249</v>
      </c>
      <c r="C25" s="174"/>
      <c r="D25" s="174"/>
      <c r="E25" s="175"/>
      <c r="F25" s="76"/>
    </row>
    <row r="26" spans="1:6" ht="116" x14ac:dyDescent="0.35">
      <c r="A26" s="103" t="s">
        <v>250</v>
      </c>
      <c r="B26" s="16" t="s">
        <v>251</v>
      </c>
      <c r="C26" s="104" t="s">
        <v>15</v>
      </c>
      <c r="D26" s="109" t="s">
        <v>252</v>
      </c>
      <c r="E26" s="109" t="s">
        <v>253</v>
      </c>
      <c r="F26" s="109" t="s">
        <v>254</v>
      </c>
    </row>
    <row r="27" spans="1:6" ht="101.5" x14ac:dyDescent="0.35">
      <c r="A27" s="103" t="s">
        <v>255</v>
      </c>
      <c r="B27" s="24" t="s">
        <v>256</v>
      </c>
      <c r="C27" s="104" t="s">
        <v>13</v>
      </c>
      <c r="D27" s="110" t="s">
        <v>257</v>
      </c>
      <c r="E27" s="110" t="s">
        <v>258</v>
      </c>
      <c r="F27" s="110" t="s">
        <v>259</v>
      </c>
    </row>
  </sheetData>
  <sheetProtection sheet="1" objects="1" scenarios="1"/>
  <mergeCells count="8">
    <mergeCell ref="B2:E2"/>
    <mergeCell ref="B25:E25"/>
    <mergeCell ref="B5:E5"/>
    <mergeCell ref="B13:E13"/>
    <mergeCell ref="B7:E7"/>
    <mergeCell ref="C8:E8"/>
    <mergeCell ref="B19:E19"/>
    <mergeCell ref="B21:E21"/>
  </mergeCells>
  <conditionalFormatting sqref="C7:C8">
    <cfRule type="containsText" dxfId="149" priority="133" operator="containsText" text="Level 5">
      <formula>NOT(ISERROR(SEARCH("Level 5",C7)))</formula>
    </cfRule>
    <cfRule type="containsText" dxfId="148" priority="134" operator="containsText" text="Level 4">
      <formula>NOT(ISERROR(SEARCH("Level 4",C7)))</formula>
    </cfRule>
    <cfRule type="containsText" dxfId="147" priority="135" operator="containsText" text="Level 3">
      <formula>NOT(ISERROR(SEARCH("Level 3",C7)))</formula>
    </cfRule>
    <cfRule type="containsText" dxfId="146" priority="136" operator="containsText" text="Level 2">
      <formula>NOT(ISERROR(SEARCH("Level 2",C7)))</formula>
    </cfRule>
    <cfRule type="containsText" dxfId="145" priority="137" operator="containsText" text="Level 1">
      <formula>NOT(ISERROR(SEARCH("Level 1",C7)))</formula>
    </cfRule>
    <cfRule type="containsText" dxfId="144" priority="138" operator="containsText" text="Level 0">
      <formula>NOT(ISERROR(SEARCH("Level 0",C7)))</formula>
    </cfRule>
  </conditionalFormatting>
  <conditionalFormatting sqref="C6">
    <cfRule type="containsText" dxfId="143" priority="37" operator="containsText" text="Level 5">
      <formula>NOT(ISERROR(SEARCH("Level 5",C6)))</formula>
    </cfRule>
    <cfRule type="containsText" dxfId="142" priority="38" operator="containsText" text="Level 4">
      <formula>NOT(ISERROR(SEARCH("Level 4",C6)))</formula>
    </cfRule>
    <cfRule type="containsText" dxfId="141" priority="39" operator="containsText" text="Level 3">
      <formula>NOT(ISERROR(SEARCH("Level 3",C6)))</formula>
    </cfRule>
    <cfRule type="containsText" dxfId="140" priority="40" operator="containsText" text="Level 2">
      <formula>NOT(ISERROR(SEARCH("Level 2",C6)))</formula>
    </cfRule>
    <cfRule type="containsText" dxfId="139" priority="41" operator="containsText" text="Level 1">
      <formula>NOT(ISERROR(SEARCH("Level 1",C6)))</formula>
    </cfRule>
    <cfRule type="containsText" dxfId="138" priority="42" operator="containsText" text="Level 0">
      <formula>NOT(ISERROR(SEARCH("Level 0",C6)))</formula>
    </cfRule>
  </conditionalFormatting>
  <conditionalFormatting sqref="C9:C12">
    <cfRule type="containsText" dxfId="137" priority="31" operator="containsText" text="Level 5">
      <formula>NOT(ISERROR(SEARCH("Level 5",C9)))</formula>
    </cfRule>
    <cfRule type="containsText" dxfId="136" priority="32" operator="containsText" text="Level 4">
      <formula>NOT(ISERROR(SEARCH("Level 4",C9)))</formula>
    </cfRule>
    <cfRule type="containsText" dxfId="135" priority="33" operator="containsText" text="Level 3">
      <formula>NOT(ISERROR(SEARCH("Level 3",C9)))</formula>
    </cfRule>
    <cfRule type="containsText" dxfId="134" priority="34" operator="containsText" text="Level 2">
      <formula>NOT(ISERROR(SEARCH("Level 2",C9)))</formula>
    </cfRule>
    <cfRule type="containsText" dxfId="133" priority="35" operator="containsText" text="Level 1">
      <formula>NOT(ISERROR(SEARCH("Level 1",C9)))</formula>
    </cfRule>
    <cfRule type="containsText" dxfId="132" priority="36" operator="containsText" text="Level 0">
      <formula>NOT(ISERROR(SEARCH("Level 0",C9)))</formula>
    </cfRule>
  </conditionalFormatting>
  <conditionalFormatting sqref="C14:C18">
    <cfRule type="containsText" dxfId="131" priority="25" operator="containsText" text="Level 5">
      <formula>NOT(ISERROR(SEARCH("Level 5",C14)))</formula>
    </cfRule>
    <cfRule type="containsText" dxfId="130" priority="26" operator="containsText" text="Level 4">
      <formula>NOT(ISERROR(SEARCH("Level 4",C14)))</formula>
    </cfRule>
    <cfRule type="containsText" dxfId="129" priority="27" operator="containsText" text="Level 3">
      <formula>NOT(ISERROR(SEARCH("Level 3",C14)))</formula>
    </cfRule>
    <cfRule type="containsText" dxfId="128" priority="28" operator="containsText" text="Level 2">
      <formula>NOT(ISERROR(SEARCH("Level 2",C14)))</formula>
    </cfRule>
    <cfRule type="containsText" dxfId="127" priority="29" operator="containsText" text="Level 1">
      <formula>NOT(ISERROR(SEARCH("Level 1",C14)))</formula>
    </cfRule>
    <cfRule type="containsText" dxfId="126" priority="30" operator="containsText" text="Level 0">
      <formula>NOT(ISERROR(SEARCH("Level 0",C14)))</formula>
    </cfRule>
  </conditionalFormatting>
  <conditionalFormatting sqref="C20">
    <cfRule type="containsText" dxfId="125" priority="19" operator="containsText" text="Level 5">
      <formula>NOT(ISERROR(SEARCH("Level 5",C20)))</formula>
    </cfRule>
    <cfRule type="containsText" dxfId="124" priority="20" operator="containsText" text="Level 4">
      <formula>NOT(ISERROR(SEARCH("Level 4",C20)))</formula>
    </cfRule>
    <cfRule type="containsText" dxfId="123" priority="21" operator="containsText" text="Level 3">
      <formula>NOT(ISERROR(SEARCH("Level 3",C20)))</formula>
    </cfRule>
    <cfRule type="containsText" dxfId="122" priority="22" operator="containsText" text="Level 2">
      <formula>NOT(ISERROR(SEARCH("Level 2",C20)))</formula>
    </cfRule>
    <cfRule type="containsText" dxfId="121" priority="23" operator="containsText" text="Level 1">
      <formula>NOT(ISERROR(SEARCH("Level 1",C20)))</formula>
    </cfRule>
    <cfRule type="containsText" dxfId="120" priority="24" operator="containsText" text="Level 0">
      <formula>NOT(ISERROR(SEARCH("Level 0",C20)))</formula>
    </cfRule>
  </conditionalFormatting>
  <conditionalFormatting sqref="C22:C24">
    <cfRule type="containsText" dxfId="119" priority="13" operator="containsText" text="Level 5">
      <formula>NOT(ISERROR(SEARCH("Level 5",C22)))</formula>
    </cfRule>
    <cfRule type="containsText" dxfId="118" priority="14" operator="containsText" text="Level 4">
      <formula>NOT(ISERROR(SEARCH("Level 4",C22)))</formula>
    </cfRule>
    <cfRule type="containsText" dxfId="117" priority="15" operator="containsText" text="Level 3">
      <formula>NOT(ISERROR(SEARCH("Level 3",C22)))</formula>
    </cfRule>
    <cfRule type="containsText" dxfId="116" priority="16" operator="containsText" text="Level 2">
      <formula>NOT(ISERROR(SEARCH("Level 2",C22)))</formula>
    </cfRule>
    <cfRule type="containsText" dxfId="115" priority="17" operator="containsText" text="Level 1">
      <formula>NOT(ISERROR(SEARCH("Level 1",C22)))</formula>
    </cfRule>
    <cfRule type="containsText" dxfId="114" priority="18" operator="containsText" text="Level 0">
      <formula>NOT(ISERROR(SEARCH("Level 0",C22)))</formula>
    </cfRule>
  </conditionalFormatting>
  <conditionalFormatting sqref="C26:C27">
    <cfRule type="containsText" dxfId="113" priority="7" operator="containsText" text="Level 5">
      <formula>NOT(ISERROR(SEARCH("Level 5",C26)))</formula>
    </cfRule>
    <cfRule type="containsText" dxfId="112" priority="8" operator="containsText" text="Level 4">
      <formula>NOT(ISERROR(SEARCH("Level 4",C26)))</formula>
    </cfRule>
    <cfRule type="containsText" dxfId="111" priority="9" operator="containsText" text="Level 3">
      <formula>NOT(ISERROR(SEARCH("Level 3",C26)))</formula>
    </cfRule>
    <cfRule type="containsText" dxfId="110" priority="10" operator="containsText" text="Level 2">
      <formula>NOT(ISERROR(SEARCH("Level 2",C26)))</formula>
    </cfRule>
    <cfRule type="containsText" dxfId="109" priority="11" operator="containsText" text="Level 1">
      <formula>NOT(ISERROR(SEARCH("Level 1",C26)))</formula>
    </cfRule>
    <cfRule type="containsText" dxfId="108" priority="12" operator="containsText" text="Level 0">
      <formula>NOT(ISERROR(SEARCH("Level 0",C26)))</formula>
    </cfRule>
  </conditionalFormatting>
  <conditionalFormatting sqref="F8">
    <cfRule type="containsText" dxfId="107" priority="1" operator="containsText" text="Level 5">
      <formula>NOT(ISERROR(SEARCH("Level 5",F8)))</formula>
    </cfRule>
    <cfRule type="containsText" dxfId="106" priority="2" operator="containsText" text="Level 4">
      <formula>NOT(ISERROR(SEARCH("Level 4",F8)))</formula>
    </cfRule>
    <cfRule type="containsText" dxfId="105" priority="3" operator="containsText" text="Level 3">
      <formula>NOT(ISERROR(SEARCH("Level 3",F8)))</formula>
    </cfRule>
    <cfRule type="containsText" dxfId="104" priority="4" operator="containsText" text="Level 2">
      <formula>NOT(ISERROR(SEARCH("Level 2",F8)))</formula>
    </cfRule>
    <cfRule type="containsText" dxfId="103" priority="5" operator="containsText" text="Level 1">
      <formula>NOT(ISERROR(SEARCH("Level 1",F8)))</formula>
    </cfRule>
    <cfRule type="containsText" dxfId="102" priority="6" operator="containsText" text="Level 0">
      <formula>NOT(ISERROR(SEARCH("Level 0",F8)))</formula>
    </cfRule>
  </conditionalFormatting>
  <pageMargins left="0.7" right="0.7" top="0.75" bottom="0.75" header="0.3" footer="0.3"/>
  <pageSetup paperSize="9"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Select Level from list" prompt="Choose from list" xr:uid="{00000000-0002-0000-0500-000000000000}">
          <x14:formula1>
            <xm:f>'file:///C:\Users\Dave\Library\Containers\com.microsoft.Excel\Data\Documents\ims.gov.uk\data\Users\GBBULVD\BULHOME4\AWesterman1\My Documents\EoL\Regional EoL\Self-Assessment Tool\[Regional PEoLC 2020-21 Self-Assessment Tool V0.1.xlsx]Sheet1'!#REF!</xm:f>
          </x14:formula1>
          <xm:sqref>C7:C8</xm:sqref>
        </x14:dataValidation>
        <x14:dataValidation type="list" allowBlank="1" showInputMessage="1" showErrorMessage="1" error="Select Level from list" prompt="Choose from list" xr:uid="{00000000-0002-0000-0500-000001000000}">
          <x14:formula1>
            <xm:f>Sheet5!$B$3:$B$8</xm:f>
          </x14:formula1>
          <xm:sqref>C6 C9:C12 C14:C18 C20 C22:C24 C26:C27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G35"/>
  <sheetViews>
    <sheetView topLeftCell="C27" zoomScale="90" zoomScaleNormal="90" workbookViewId="0">
      <selection activeCell="F34" sqref="A1:F34"/>
    </sheetView>
  </sheetViews>
  <sheetFormatPr defaultColWidth="8.81640625" defaultRowHeight="14.5" x14ac:dyDescent="0.35"/>
  <cols>
    <col min="1" max="1" width="5.81640625" customWidth="1"/>
    <col min="2" max="2" width="70.54296875" customWidth="1"/>
    <col min="3" max="3" width="13.81640625" customWidth="1"/>
    <col min="4" max="4" width="32.81640625" style="55" customWidth="1"/>
    <col min="5" max="5" width="45.81640625" style="55" customWidth="1"/>
    <col min="6" max="6" width="24.1796875" style="55" customWidth="1"/>
  </cols>
  <sheetData>
    <row r="1" spans="1:6" ht="21" x14ac:dyDescent="0.35">
      <c r="A1" s="111"/>
      <c r="B1" s="1" t="s">
        <v>260</v>
      </c>
      <c r="C1" s="1"/>
      <c r="D1" s="54"/>
      <c r="E1" s="54"/>
      <c r="F1" s="54"/>
    </row>
    <row r="2" spans="1:6" ht="38.5" customHeight="1" x14ac:dyDescent="0.35">
      <c r="A2" s="111"/>
      <c r="B2" s="172" t="s">
        <v>261</v>
      </c>
      <c r="C2" s="172"/>
      <c r="D2" s="172"/>
      <c r="E2" s="172"/>
      <c r="F2" s="111"/>
    </row>
    <row r="3" spans="1:6" ht="43.5" x14ac:dyDescent="0.35">
      <c r="A3" s="8" t="s">
        <v>39</v>
      </c>
      <c r="B3" s="12" t="s">
        <v>40</v>
      </c>
      <c r="C3" s="14" t="s">
        <v>41</v>
      </c>
      <c r="D3" s="14" t="s">
        <v>42</v>
      </c>
      <c r="E3" s="14" t="s">
        <v>43</v>
      </c>
      <c r="F3" s="14" t="s">
        <v>44</v>
      </c>
    </row>
    <row r="4" spans="1:6" x14ac:dyDescent="0.35">
      <c r="A4" s="9"/>
      <c r="B4" s="13" t="s">
        <v>45</v>
      </c>
      <c r="C4" s="9"/>
      <c r="D4" s="9"/>
      <c r="E4" s="9"/>
      <c r="F4" s="9"/>
    </row>
    <row r="5" spans="1:6" x14ac:dyDescent="0.35">
      <c r="A5" s="15">
        <v>4.0999999999999996</v>
      </c>
      <c r="B5" s="18" t="s">
        <v>262</v>
      </c>
      <c r="C5" s="19"/>
      <c r="D5" s="19"/>
      <c r="E5" s="19"/>
      <c r="F5" s="19"/>
    </row>
    <row r="6" spans="1:6" ht="72.5" x14ac:dyDescent="0.35">
      <c r="A6" s="103" t="s">
        <v>263</v>
      </c>
      <c r="B6" s="50" t="s">
        <v>264</v>
      </c>
      <c r="C6" s="117" t="s">
        <v>17</v>
      </c>
      <c r="D6" s="117" t="s">
        <v>265</v>
      </c>
      <c r="E6" s="123" t="s">
        <v>266</v>
      </c>
      <c r="F6" s="117" t="s">
        <v>267</v>
      </c>
    </row>
    <row r="7" spans="1:6" x14ac:dyDescent="0.35">
      <c r="A7" s="179" t="s">
        <v>268</v>
      </c>
      <c r="B7" s="50" t="s">
        <v>269</v>
      </c>
      <c r="C7" s="182"/>
      <c r="D7" s="183"/>
      <c r="E7" s="184"/>
      <c r="F7" s="128"/>
    </row>
    <row r="8" spans="1:6" ht="72.5" x14ac:dyDescent="0.35">
      <c r="A8" s="180"/>
      <c r="B8" s="51" t="s">
        <v>270</v>
      </c>
      <c r="C8" s="117" t="s">
        <v>15</v>
      </c>
      <c r="D8" s="117" t="s">
        <v>271</v>
      </c>
      <c r="E8" s="123" t="s">
        <v>272</v>
      </c>
      <c r="F8" s="117" t="s">
        <v>273</v>
      </c>
    </row>
    <row r="9" spans="1:6" ht="72.5" x14ac:dyDescent="0.35">
      <c r="A9" s="180"/>
      <c r="B9" s="51" t="s">
        <v>274</v>
      </c>
      <c r="C9" s="117" t="s">
        <v>19</v>
      </c>
      <c r="D9" s="117" t="s">
        <v>275</v>
      </c>
      <c r="E9" s="117"/>
      <c r="F9" s="117" t="s">
        <v>273</v>
      </c>
    </row>
    <row r="10" spans="1:6" ht="72.5" x14ac:dyDescent="0.35">
      <c r="A10" s="180"/>
      <c r="B10" s="51" t="s">
        <v>276</v>
      </c>
      <c r="C10" s="117" t="s">
        <v>19</v>
      </c>
      <c r="D10" s="117" t="s">
        <v>277</v>
      </c>
      <c r="E10" s="117"/>
      <c r="F10" s="117" t="s">
        <v>273</v>
      </c>
    </row>
    <row r="11" spans="1:6" ht="72.5" x14ac:dyDescent="0.35">
      <c r="A11" s="180"/>
      <c r="B11" s="51" t="s">
        <v>278</v>
      </c>
      <c r="C11" s="117" t="s">
        <v>17</v>
      </c>
      <c r="D11" s="117" t="s">
        <v>279</v>
      </c>
      <c r="E11" s="117" t="s">
        <v>280</v>
      </c>
      <c r="F11" s="117" t="s">
        <v>273</v>
      </c>
    </row>
    <row r="12" spans="1:6" ht="72.5" x14ac:dyDescent="0.35">
      <c r="A12" s="180"/>
      <c r="B12" s="51" t="s">
        <v>281</v>
      </c>
      <c r="C12" s="117" t="s">
        <v>17</v>
      </c>
      <c r="D12" s="117" t="s">
        <v>282</v>
      </c>
      <c r="E12" s="117" t="s">
        <v>283</v>
      </c>
      <c r="F12" s="117" t="s">
        <v>284</v>
      </c>
    </row>
    <row r="13" spans="1:6" ht="72.5" x14ac:dyDescent="0.35">
      <c r="A13" s="180"/>
      <c r="B13" s="51" t="s">
        <v>285</v>
      </c>
      <c r="C13" s="117" t="s">
        <v>17</v>
      </c>
      <c r="D13" s="129" t="s">
        <v>286</v>
      </c>
      <c r="E13" s="117"/>
      <c r="F13" s="117" t="s">
        <v>273</v>
      </c>
    </row>
    <row r="14" spans="1:6" ht="72.5" x14ac:dyDescent="0.35">
      <c r="A14" s="180"/>
      <c r="B14" s="51" t="s">
        <v>287</v>
      </c>
      <c r="C14" s="117" t="s">
        <v>15</v>
      </c>
      <c r="D14" s="117" t="s">
        <v>288</v>
      </c>
      <c r="E14" s="117" t="s">
        <v>289</v>
      </c>
      <c r="F14" s="117" t="s">
        <v>273</v>
      </c>
    </row>
    <row r="15" spans="1:6" ht="72.5" x14ac:dyDescent="0.35">
      <c r="A15" s="180"/>
      <c r="B15" s="51" t="s">
        <v>290</v>
      </c>
      <c r="C15" s="117" t="s">
        <v>15</v>
      </c>
      <c r="D15" s="117" t="s">
        <v>291</v>
      </c>
      <c r="E15" s="123" t="s">
        <v>292</v>
      </c>
      <c r="F15" s="117" t="s">
        <v>273</v>
      </c>
    </row>
    <row r="16" spans="1:6" ht="72.5" x14ac:dyDescent="0.35">
      <c r="A16" s="180"/>
      <c r="B16" s="51" t="s">
        <v>293</v>
      </c>
      <c r="C16" s="117" t="s">
        <v>17</v>
      </c>
      <c r="D16" s="117" t="s">
        <v>294</v>
      </c>
      <c r="E16" s="117"/>
      <c r="F16" s="117" t="s">
        <v>273</v>
      </c>
    </row>
    <row r="17" spans="1:7" ht="72.5" x14ac:dyDescent="0.35">
      <c r="A17" s="181"/>
      <c r="B17" s="51" t="s">
        <v>295</v>
      </c>
      <c r="C17" s="117" t="s">
        <v>15</v>
      </c>
      <c r="D17" s="117" t="s">
        <v>296</v>
      </c>
      <c r="E17" s="117" t="s">
        <v>297</v>
      </c>
      <c r="F17" s="117" t="s">
        <v>273</v>
      </c>
    </row>
    <row r="18" spans="1:7" ht="29" x14ac:dyDescent="0.35">
      <c r="A18" s="106" t="s">
        <v>298</v>
      </c>
      <c r="B18" s="50" t="s">
        <v>299</v>
      </c>
      <c r="C18" s="117" t="s">
        <v>17</v>
      </c>
      <c r="D18" s="129" t="s">
        <v>300</v>
      </c>
      <c r="E18" s="117" t="s">
        <v>301</v>
      </c>
      <c r="F18" s="117" t="s">
        <v>302</v>
      </c>
    </row>
    <row r="19" spans="1:7" ht="29" x14ac:dyDescent="0.35">
      <c r="A19" s="106" t="s">
        <v>303</v>
      </c>
      <c r="B19" s="50" t="s">
        <v>304</v>
      </c>
      <c r="C19" s="117" t="s">
        <v>13</v>
      </c>
      <c r="D19" s="117" t="s">
        <v>305</v>
      </c>
      <c r="E19" s="117" t="s">
        <v>306</v>
      </c>
      <c r="F19" s="117" t="s">
        <v>307</v>
      </c>
    </row>
    <row r="20" spans="1:7" ht="72.5" x14ac:dyDescent="0.35">
      <c r="A20" s="106" t="s">
        <v>308</v>
      </c>
      <c r="B20" s="50" t="s">
        <v>309</v>
      </c>
      <c r="C20" s="117" t="s">
        <v>13</v>
      </c>
      <c r="D20" s="117" t="s">
        <v>310</v>
      </c>
      <c r="E20" s="117" t="s">
        <v>311</v>
      </c>
      <c r="F20" s="117" t="s">
        <v>312</v>
      </c>
    </row>
    <row r="21" spans="1:7" ht="72.5" x14ac:dyDescent="0.35">
      <c r="A21" s="106" t="s">
        <v>313</v>
      </c>
      <c r="B21" s="50" t="s">
        <v>314</v>
      </c>
      <c r="C21" s="117" t="s">
        <v>11</v>
      </c>
      <c r="D21" s="117" t="s">
        <v>315</v>
      </c>
      <c r="E21" s="117" t="s">
        <v>316</v>
      </c>
      <c r="F21" s="117" t="s">
        <v>312</v>
      </c>
    </row>
    <row r="22" spans="1:7" x14ac:dyDescent="0.35">
      <c r="A22" s="15">
        <v>4.2</v>
      </c>
      <c r="B22" s="52" t="s">
        <v>317</v>
      </c>
      <c r="C22" s="19"/>
      <c r="D22" s="19"/>
      <c r="E22" s="19"/>
      <c r="F22" s="19"/>
    </row>
    <row r="23" spans="1:7" ht="43.5" x14ac:dyDescent="0.35">
      <c r="A23" s="103" t="s">
        <v>318</v>
      </c>
      <c r="B23" s="23" t="s">
        <v>319</v>
      </c>
      <c r="C23" s="117" t="s">
        <v>15</v>
      </c>
      <c r="D23" s="117" t="s">
        <v>320</v>
      </c>
      <c r="E23" s="117" t="s">
        <v>321</v>
      </c>
      <c r="F23" s="123" t="s">
        <v>322</v>
      </c>
      <c r="G23" t="s">
        <v>323</v>
      </c>
    </row>
    <row r="24" spans="1:7" x14ac:dyDescent="0.35">
      <c r="A24" s="15">
        <v>4.3</v>
      </c>
      <c r="B24" s="52" t="s">
        <v>324</v>
      </c>
      <c r="C24" s="19"/>
      <c r="D24" s="19"/>
      <c r="E24" s="19"/>
      <c r="F24" s="19"/>
    </row>
    <row r="25" spans="1:7" ht="43.5" x14ac:dyDescent="0.35">
      <c r="A25" s="106" t="s">
        <v>325</v>
      </c>
      <c r="B25" s="21" t="s">
        <v>326</v>
      </c>
      <c r="C25" s="117" t="s">
        <v>19</v>
      </c>
      <c r="D25" s="117" t="s">
        <v>327</v>
      </c>
      <c r="E25" s="117"/>
      <c r="F25" s="117"/>
    </row>
    <row r="26" spans="1:7" ht="87" x14ac:dyDescent="0.35">
      <c r="A26" s="103" t="s">
        <v>328</v>
      </c>
      <c r="B26" s="23" t="s">
        <v>329</v>
      </c>
      <c r="C26" s="117" t="s">
        <v>13</v>
      </c>
      <c r="D26" s="117" t="s">
        <v>330</v>
      </c>
      <c r="E26" s="117" t="s">
        <v>331</v>
      </c>
      <c r="F26" s="117" t="s">
        <v>332</v>
      </c>
    </row>
    <row r="27" spans="1:7" x14ac:dyDescent="0.35">
      <c r="A27" s="96">
        <v>4.4000000000000004</v>
      </c>
      <c r="B27" s="52" t="s">
        <v>333</v>
      </c>
      <c r="C27" s="19"/>
      <c r="D27" s="19"/>
      <c r="E27" s="19"/>
      <c r="F27" s="19"/>
    </row>
    <row r="28" spans="1:7" x14ac:dyDescent="0.35">
      <c r="A28" s="130"/>
      <c r="B28" s="50" t="s">
        <v>334</v>
      </c>
      <c r="C28" s="182"/>
      <c r="D28" s="183"/>
      <c r="E28" s="184"/>
      <c r="F28" s="131"/>
    </row>
    <row r="29" spans="1:7" ht="29" x14ac:dyDescent="0.35">
      <c r="A29" s="130" t="s">
        <v>335</v>
      </c>
      <c r="B29" s="51" t="s">
        <v>336</v>
      </c>
      <c r="C29" s="117" t="s">
        <v>15</v>
      </c>
      <c r="D29" s="123" t="s">
        <v>337</v>
      </c>
      <c r="E29" s="117"/>
      <c r="F29" s="117" t="s">
        <v>322</v>
      </c>
    </row>
    <row r="30" spans="1:7" ht="29" x14ac:dyDescent="0.35">
      <c r="A30" s="130" t="s">
        <v>338</v>
      </c>
      <c r="B30" s="51" t="s">
        <v>339</v>
      </c>
      <c r="C30" s="117" t="s">
        <v>15</v>
      </c>
      <c r="D30" s="117" t="s">
        <v>340</v>
      </c>
      <c r="E30" s="132"/>
      <c r="F30" s="117" t="s">
        <v>322</v>
      </c>
    </row>
    <row r="31" spans="1:7" ht="29" x14ac:dyDescent="0.35">
      <c r="A31" s="130" t="s">
        <v>341</v>
      </c>
      <c r="B31" s="51" t="s">
        <v>342</v>
      </c>
      <c r="C31" s="117" t="s">
        <v>15</v>
      </c>
      <c r="D31" s="117" t="s">
        <v>60</v>
      </c>
      <c r="E31" s="117"/>
      <c r="F31" s="117" t="s">
        <v>322</v>
      </c>
    </row>
    <row r="32" spans="1:7" ht="29" x14ac:dyDescent="0.35">
      <c r="A32" s="130" t="s">
        <v>343</v>
      </c>
      <c r="B32" s="51" t="s">
        <v>344</v>
      </c>
      <c r="C32" s="117" t="s">
        <v>15</v>
      </c>
      <c r="D32" s="117" t="s">
        <v>198</v>
      </c>
      <c r="E32" s="117"/>
      <c r="F32" s="117" t="s">
        <v>322</v>
      </c>
    </row>
    <row r="33" spans="1:6" x14ac:dyDescent="0.35">
      <c r="A33" s="15">
        <v>4.5</v>
      </c>
      <c r="B33" s="52" t="s">
        <v>345</v>
      </c>
      <c r="C33" s="19"/>
      <c r="D33" s="19"/>
      <c r="E33" s="19"/>
      <c r="F33" s="19"/>
    </row>
    <row r="34" spans="1:6" ht="159.5" x14ac:dyDescent="0.35">
      <c r="A34" s="103" t="s">
        <v>346</v>
      </c>
      <c r="B34" s="23" t="s">
        <v>347</v>
      </c>
      <c r="C34" s="117" t="s">
        <v>13</v>
      </c>
      <c r="D34" s="133" t="s">
        <v>348</v>
      </c>
      <c r="E34" s="117" t="s">
        <v>349</v>
      </c>
      <c r="F34" s="117" t="s">
        <v>350</v>
      </c>
    </row>
    <row r="35" spans="1:6" x14ac:dyDescent="0.35">
      <c r="B35" s="53"/>
    </row>
  </sheetData>
  <sheetProtection sheet="1" objects="1" scenarios="1"/>
  <mergeCells count="4">
    <mergeCell ref="B2:E2"/>
    <mergeCell ref="A7:A17"/>
    <mergeCell ref="C7:E7"/>
    <mergeCell ref="C28:E28"/>
  </mergeCells>
  <conditionalFormatting sqref="C6">
    <cfRule type="containsText" dxfId="101" priority="37" operator="containsText" text="Level 5">
      <formula>NOT(ISERROR(SEARCH("Level 5",C6)))</formula>
    </cfRule>
    <cfRule type="containsText" dxfId="100" priority="38" operator="containsText" text="Level 4">
      <formula>NOT(ISERROR(SEARCH("Level 4",C6)))</formula>
    </cfRule>
    <cfRule type="containsText" dxfId="99" priority="39" operator="containsText" text="Level 3">
      <formula>NOT(ISERROR(SEARCH("Level 3",C6)))</formula>
    </cfRule>
    <cfRule type="containsText" dxfId="98" priority="40" operator="containsText" text="Level 2">
      <formula>NOT(ISERROR(SEARCH("Level 2",C6)))</formula>
    </cfRule>
    <cfRule type="containsText" dxfId="97" priority="41" operator="containsText" text="Level 1">
      <formula>NOT(ISERROR(SEARCH("Level 1",C6)))</formula>
    </cfRule>
    <cfRule type="containsText" dxfId="96" priority="42" operator="containsText" text="Level 0">
      <formula>NOT(ISERROR(SEARCH("Level 0",C6)))</formula>
    </cfRule>
  </conditionalFormatting>
  <conditionalFormatting sqref="C8:C17">
    <cfRule type="containsText" dxfId="95" priority="31" operator="containsText" text="Level 5">
      <formula>NOT(ISERROR(SEARCH("Level 5",C8)))</formula>
    </cfRule>
    <cfRule type="containsText" dxfId="94" priority="32" operator="containsText" text="Level 4">
      <formula>NOT(ISERROR(SEARCH("Level 4",C8)))</formula>
    </cfRule>
    <cfRule type="containsText" dxfId="93" priority="33" operator="containsText" text="Level 3">
      <formula>NOT(ISERROR(SEARCH("Level 3",C8)))</formula>
    </cfRule>
    <cfRule type="containsText" dxfId="92" priority="34" operator="containsText" text="Level 2">
      <formula>NOT(ISERROR(SEARCH("Level 2",C8)))</formula>
    </cfRule>
    <cfRule type="containsText" dxfId="91" priority="35" operator="containsText" text="Level 1">
      <formula>NOT(ISERROR(SEARCH("Level 1",C8)))</formula>
    </cfRule>
    <cfRule type="containsText" dxfId="90" priority="36" operator="containsText" text="Level 0">
      <formula>NOT(ISERROR(SEARCH("Level 0",C8)))</formula>
    </cfRule>
  </conditionalFormatting>
  <conditionalFormatting sqref="C18:C21">
    <cfRule type="containsText" dxfId="89" priority="25" operator="containsText" text="Level 5">
      <formula>NOT(ISERROR(SEARCH("Level 5",C18)))</formula>
    </cfRule>
    <cfRule type="containsText" dxfId="88" priority="26" operator="containsText" text="Level 4">
      <formula>NOT(ISERROR(SEARCH("Level 4",C18)))</formula>
    </cfRule>
    <cfRule type="containsText" dxfId="87" priority="27" operator="containsText" text="Level 3">
      <formula>NOT(ISERROR(SEARCH("Level 3",C18)))</formula>
    </cfRule>
    <cfRule type="containsText" dxfId="86" priority="28" operator="containsText" text="Level 2">
      <formula>NOT(ISERROR(SEARCH("Level 2",C18)))</formula>
    </cfRule>
    <cfRule type="containsText" dxfId="85" priority="29" operator="containsText" text="Level 1">
      <formula>NOT(ISERROR(SEARCH("Level 1",C18)))</formula>
    </cfRule>
    <cfRule type="containsText" dxfId="84" priority="30" operator="containsText" text="Level 0">
      <formula>NOT(ISERROR(SEARCH("Level 0",C18)))</formula>
    </cfRule>
  </conditionalFormatting>
  <conditionalFormatting sqref="C23">
    <cfRule type="containsText" dxfId="83" priority="19" operator="containsText" text="Level 5">
      <formula>NOT(ISERROR(SEARCH("Level 5",C23)))</formula>
    </cfRule>
    <cfRule type="containsText" dxfId="82" priority="20" operator="containsText" text="Level 4">
      <formula>NOT(ISERROR(SEARCH("Level 4",C23)))</formula>
    </cfRule>
    <cfRule type="containsText" dxfId="81" priority="21" operator="containsText" text="Level 3">
      <formula>NOT(ISERROR(SEARCH("Level 3",C23)))</formula>
    </cfRule>
    <cfRule type="containsText" dxfId="80" priority="22" operator="containsText" text="Level 2">
      <formula>NOT(ISERROR(SEARCH("Level 2",C23)))</formula>
    </cfRule>
    <cfRule type="containsText" dxfId="79" priority="23" operator="containsText" text="Level 1">
      <formula>NOT(ISERROR(SEARCH("Level 1",C23)))</formula>
    </cfRule>
    <cfRule type="containsText" dxfId="78" priority="24" operator="containsText" text="Level 0">
      <formula>NOT(ISERROR(SEARCH("Level 0",C23)))</formula>
    </cfRule>
  </conditionalFormatting>
  <conditionalFormatting sqref="C25:C26">
    <cfRule type="containsText" dxfId="77" priority="13" operator="containsText" text="Level 5">
      <formula>NOT(ISERROR(SEARCH("Level 5",C25)))</formula>
    </cfRule>
    <cfRule type="containsText" dxfId="76" priority="14" operator="containsText" text="Level 4">
      <formula>NOT(ISERROR(SEARCH("Level 4",C25)))</formula>
    </cfRule>
    <cfRule type="containsText" dxfId="75" priority="15" operator="containsText" text="Level 3">
      <formula>NOT(ISERROR(SEARCH("Level 3",C25)))</formula>
    </cfRule>
    <cfRule type="containsText" dxfId="74" priority="16" operator="containsText" text="Level 2">
      <formula>NOT(ISERROR(SEARCH("Level 2",C25)))</formula>
    </cfRule>
    <cfRule type="containsText" dxfId="73" priority="17" operator="containsText" text="Level 1">
      <formula>NOT(ISERROR(SEARCH("Level 1",C25)))</formula>
    </cfRule>
    <cfRule type="containsText" dxfId="72" priority="18" operator="containsText" text="Level 0">
      <formula>NOT(ISERROR(SEARCH("Level 0",C25)))</formula>
    </cfRule>
  </conditionalFormatting>
  <conditionalFormatting sqref="C29:C32">
    <cfRule type="containsText" dxfId="71" priority="7" operator="containsText" text="Level 5">
      <formula>NOT(ISERROR(SEARCH("Level 5",C29)))</formula>
    </cfRule>
    <cfRule type="containsText" dxfId="70" priority="8" operator="containsText" text="Level 4">
      <formula>NOT(ISERROR(SEARCH("Level 4",C29)))</formula>
    </cfRule>
    <cfRule type="containsText" dxfId="69" priority="9" operator="containsText" text="Level 3">
      <formula>NOT(ISERROR(SEARCH("Level 3",C29)))</formula>
    </cfRule>
    <cfRule type="containsText" dxfId="68" priority="10" operator="containsText" text="Level 2">
      <formula>NOT(ISERROR(SEARCH("Level 2",C29)))</formula>
    </cfRule>
    <cfRule type="containsText" dxfId="67" priority="11" operator="containsText" text="Level 1">
      <formula>NOT(ISERROR(SEARCH("Level 1",C29)))</formula>
    </cfRule>
    <cfRule type="containsText" dxfId="66" priority="12" operator="containsText" text="Level 0">
      <formula>NOT(ISERROR(SEARCH("Level 0",C29)))</formula>
    </cfRule>
  </conditionalFormatting>
  <conditionalFormatting sqref="C34">
    <cfRule type="containsText" dxfId="65" priority="1" operator="containsText" text="Level 5">
      <formula>NOT(ISERROR(SEARCH("Level 5",C34)))</formula>
    </cfRule>
    <cfRule type="containsText" dxfId="64" priority="2" operator="containsText" text="Level 4">
      <formula>NOT(ISERROR(SEARCH("Level 4",C34)))</formula>
    </cfRule>
    <cfRule type="containsText" dxfId="63" priority="3" operator="containsText" text="Level 3">
      <formula>NOT(ISERROR(SEARCH("Level 3",C34)))</formula>
    </cfRule>
    <cfRule type="containsText" dxfId="62" priority="4" operator="containsText" text="Level 2">
      <formula>NOT(ISERROR(SEARCH("Level 2",C34)))</formula>
    </cfRule>
    <cfRule type="containsText" dxfId="61" priority="5" operator="containsText" text="Level 1">
      <formula>NOT(ISERROR(SEARCH("Level 1",C34)))</formula>
    </cfRule>
    <cfRule type="containsText" dxfId="60" priority="6" operator="containsText" text="Level 0">
      <formula>NOT(ISERROR(SEARCH("Level 0",C34)))</formula>
    </cfRule>
  </conditionalFormatting>
  <pageMargins left="0.7" right="0.7" top="0.75" bottom="0.75" header="0.3" footer="0.3"/>
  <pageSetup paperSize="9" scale="52" orientation="portrait" r:id="rId1"/>
  <extLst>
    <ext xmlns:x14="http://schemas.microsoft.com/office/spreadsheetml/2009/9/main" uri="{CCE6A557-97BC-4b89-ADB6-D9C93CAAB3DF}">
      <x14:dataValidations xmlns:xm="http://schemas.microsoft.com/office/excel/2006/main" xWindow="810" yWindow="881" count="1">
        <x14:dataValidation type="list" allowBlank="1" showInputMessage="1" showErrorMessage="1" error="Select Level from list" prompt="Choose from list" xr:uid="{00000000-0002-0000-0600-000000000000}">
          <x14:formula1>
            <xm:f>Sheet5!$B$3:$B$8</xm:f>
          </x14:formula1>
          <xm:sqref>C6 C8:C21 C23 C25:C26 C29:C32 C34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F17"/>
  <sheetViews>
    <sheetView topLeftCell="C13" zoomScale="90" zoomScaleNormal="90" workbookViewId="0">
      <selection activeCell="F17" sqref="A1:F17"/>
    </sheetView>
  </sheetViews>
  <sheetFormatPr defaultColWidth="8.81640625" defaultRowHeight="14.5" x14ac:dyDescent="0.35"/>
  <cols>
    <col min="1" max="1" width="5.81640625" style="56" customWidth="1"/>
    <col min="2" max="2" width="66.81640625" style="71" customWidth="1"/>
    <col min="3" max="3" width="13.81640625" style="71" customWidth="1"/>
    <col min="4" max="4" width="32.81640625" style="71" customWidth="1"/>
    <col min="5" max="5" width="44" style="71" customWidth="1"/>
    <col min="6" max="6" width="27.453125" style="71" customWidth="1"/>
    <col min="7" max="16384" width="8.81640625" style="56"/>
  </cols>
  <sheetData>
    <row r="1" spans="1:6" ht="21" x14ac:dyDescent="0.35">
      <c r="A1" s="102"/>
      <c r="B1" s="57" t="s">
        <v>351</v>
      </c>
      <c r="C1" s="57"/>
      <c r="D1" s="58"/>
      <c r="E1" s="58"/>
      <c r="F1" s="58"/>
    </row>
    <row r="2" spans="1:6" ht="24.65" customHeight="1" x14ac:dyDescent="0.35">
      <c r="A2" s="102"/>
      <c r="B2" s="172" t="s">
        <v>352</v>
      </c>
      <c r="C2" s="172"/>
      <c r="D2" s="172"/>
      <c r="E2" s="172"/>
      <c r="F2" s="102"/>
    </row>
    <row r="3" spans="1:6" ht="29" x14ac:dyDescent="0.35">
      <c r="A3" s="59" t="s">
        <v>39</v>
      </c>
      <c r="B3" s="59" t="s">
        <v>40</v>
      </c>
      <c r="C3" s="59" t="s">
        <v>41</v>
      </c>
      <c r="D3" s="60" t="s">
        <v>42</v>
      </c>
      <c r="E3" s="60" t="s">
        <v>43</v>
      </c>
      <c r="F3" s="60" t="s">
        <v>44</v>
      </c>
    </row>
    <row r="4" spans="1:6" x14ac:dyDescent="0.35">
      <c r="A4" s="61"/>
      <c r="B4" s="61" t="s">
        <v>45</v>
      </c>
      <c r="C4" s="61"/>
      <c r="D4" s="61"/>
      <c r="E4" s="61"/>
      <c r="F4" s="61"/>
    </row>
    <row r="5" spans="1:6" x14ac:dyDescent="0.35">
      <c r="A5" s="62">
        <v>5.0999999999999996</v>
      </c>
      <c r="B5" s="63" t="s">
        <v>353</v>
      </c>
      <c r="C5" s="64"/>
      <c r="D5" s="64"/>
      <c r="E5" s="65"/>
      <c r="F5" s="65"/>
    </row>
    <row r="6" spans="1:6" ht="43.5" x14ac:dyDescent="0.35">
      <c r="A6" s="106" t="s">
        <v>354</v>
      </c>
      <c r="B6" s="10" t="s">
        <v>355</v>
      </c>
      <c r="C6" s="104" t="s">
        <v>15</v>
      </c>
      <c r="D6" s="104" t="s">
        <v>356</v>
      </c>
      <c r="E6" s="104"/>
      <c r="F6" s="104" t="s">
        <v>357</v>
      </c>
    </row>
    <row r="7" spans="1:6" x14ac:dyDescent="0.35">
      <c r="A7" s="62">
        <v>5.2</v>
      </c>
      <c r="B7" s="66" t="s">
        <v>358</v>
      </c>
      <c r="C7" s="64"/>
      <c r="D7" s="64"/>
      <c r="E7" s="65"/>
      <c r="F7" s="65"/>
    </row>
    <row r="8" spans="1:6" ht="72.5" x14ac:dyDescent="0.35">
      <c r="A8" s="106" t="s">
        <v>359</v>
      </c>
      <c r="B8" s="10" t="s">
        <v>360</v>
      </c>
      <c r="C8" s="104" t="s">
        <v>15</v>
      </c>
      <c r="D8" s="104" t="s">
        <v>361</v>
      </c>
      <c r="E8" s="104" t="s">
        <v>362</v>
      </c>
      <c r="F8" s="104" t="s">
        <v>363</v>
      </c>
    </row>
    <row r="9" spans="1:6" x14ac:dyDescent="0.35">
      <c r="A9" s="62">
        <v>5.3</v>
      </c>
      <c r="B9" s="66" t="s">
        <v>364</v>
      </c>
      <c r="C9" s="64"/>
      <c r="D9" s="64"/>
      <c r="E9" s="65"/>
      <c r="F9" s="65"/>
    </row>
    <row r="10" spans="1:6" ht="43.5" x14ac:dyDescent="0.35">
      <c r="A10" s="106" t="s">
        <v>365</v>
      </c>
      <c r="B10" s="10" t="s">
        <v>366</v>
      </c>
      <c r="C10" s="104" t="s">
        <v>13</v>
      </c>
      <c r="D10" s="134" t="s">
        <v>367</v>
      </c>
      <c r="E10" s="104"/>
      <c r="F10" s="104" t="s">
        <v>363</v>
      </c>
    </row>
    <row r="11" spans="1:6" x14ac:dyDescent="0.35">
      <c r="A11" s="62">
        <v>5.4</v>
      </c>
      <c r="B11" s="66" t="s">
        <v>368</v>
      </c>
      <c r="C11" s="64"/>
      <c r="D11" s="64"/>
      <c r="E11" s="65"/>
      <c r="F11" s="65"/>
    </row>
    <row r="12" spans="1:6" ht="58" x14ac:dyDescent="0.35">
      <c r="A12" s="106" t="s">
        <v>369</v>
      </c>
      <c r="B12" s="10" t="s">
        <v>370</v>
      </c>
      <c r="C12" s="104" t="s">
        <v>17</v>
      </c>
      <c r="D12" s="104" t="s">
        <v>371</v>
      </c>
      <c r="E12" s="104" t="s">
        <v>372</v>
      </c>
      <c r="F12" s="104" t="s">
        <v>373</v>
      </c>
    </row>
    <row r="13" spans="1:6" ht="43.5" x14ac:dyDescent="0.35">
      <c r="A13" s="106" t="s">
        <v>374</v>
      </c>
      <c r="B13" s="10" t="s">
        <v>375</v>
      </c>
      <c r="C13" s="104" t="s">
        <v>15</v>
      </c>
      <c r="D13" s="104" t="s">
        <v>376</v>
      </c>
      <c r="E13" s="135" t="s">
        <v>377</v>
      </c>
      <c r="F13" s="136" t="s">
        <v>363</v>
      </c>
    </row>
    <row r="14" spans="1:6" x14ac:dyDescent="0.35">
      <c r="A14" s="62">
        <v>5.5</v>
      </c>
      <c r="B14" s="66" t="s">
        <v>378</v>
      </c>
      <c r="C14" s="64"/>
      <c r="D14" s="64"/>
      <c r="E14" s="65"/>
      <c r="F14" s="65"/>
    </row>
    <row r="15" spans="1:6" ht="101.5" x14ac:dyDescent="0.35">
      <c r="A15" s="106" t="s">
        <v>379</v>
      </c>
      <c r="B15" s="10" t="s">
        <v>380</v>
      </c>
      <c r="C15" s="104" t="s">
        <v>15</v>
      </c>
      <c r="D15" s="104" t="s">
        <v>381</v>
      </c>
      <c r="E15" s="104" t="s">
        <v>382</v>
      </c>
      <c r="F15" s="104" t="s">
        <v>383</v>
      </c>
    </row>
    <row r="16" spans="1:6" x14ac:dyDescent="0.35">
      <c r="A16" s="67">
        <v>5.6</v>
      </c>
      <c r="B16" s="68" t="s">
        <v>384</v>
      </c>
      <c r="C16" s="69"/>
      <c r="D16" s="69"/>
      <c r="E16" s="70"/>
      <c r="F16" s="70"/>
    </row>
    <row r="17" spans="1:6" ht="29" x14ac:dyDescent="0.35">
      <c r="A17" s="106" t="s">
        <v>385</v>
      </c>
      <c r="B17" s="104" t="s">
        <v>386</v>
      </c>
      <c r="C17" s="104" t="s">
        <v>15</v>
      </c>
      <c r="D17" s="137"/>
      <c r="E17" s="105" t="s">
        <v>387</v>
      </c>
      <c r="F17" s="104" t="s">
        <v>383</v>
      </c>
    </row>
  </sheetData>
  <sheetProtection sheet="1" objects="1" scenarios="1"/>
  <mergeCells count="1">
    <mergeCell ref="B2:E2"/>
  </mergeCells>
  <conditionalFormatting sqref="C6">
    <cfRule type="containsText" dxfId="59" priority="31" operator="containsText" text="Level 5">
      <formula>NOT(ISERROR(SEARCH("Level 5",C6)))</formula>
    </cfRule>
    <cfRule type="containsText" dxfId="58" priority="32" operator="containsText" text="Level 4">
      <formula>NOT(ISERROR(SEARCH("Level 4",C6)))</formula>
    </cfRule>
    <cfRule type="containsText" dxfId="57" priority="33" operator="containsText" text="Level 3">
      <formula>NOT(ISERROR(SEARCH("Level 3",C6)))</formula>
    </cfRule>
    <cfRule type="containsText" dxfId="56" priority="34" operator="containsText" text="Level 2">
      <formula>NOT(ISERROR(SEARCH("Level 2",C6)))</formula>
    </cfRule>
    <cfRule type="containsText" dxfId="55" priority="35" operator="containsText" text="Level 1">
      <formula>NOT(ISERROR(SEARCH("Level 1",C6)))</formula>
    </cfRule>
    <cfRule type="containsText" dxfId="54" priority="36" operator="containsText" text="Level 0">
      <formula>NOT(ISERROR(SEARCH("Level 0",C6)))</formula>
    </cfRule>
  </conditionalFormatting>
  <conditionalFormatting sqref="C8">
    <cfRule type="containsText" dxfId="53" priority="25" operator="containsText" text="Level 5">
      <formula>NOT(ISERROR(SEARCH("Level 5",C8)))</formula>
    </cfRule>
    <cfRule type="containsText" dxfId="52" priority="26" operator="containsText" text="Level 4">
      <formula>NOT(ISERROR(SEARCH("Level 4",C8)))</formula>
    </cfRule>
    <cfRule type="containsText" dxfId="51" priority="27" operator="containsText" text="Level 3">
      <formula>NOT(ISERROR(SEARCH("Level 3",C8)))</formula>
    </cfRule>
    <cfRule type="containsText" dxfId="50" priority="28" operator="containsText" text="Level 2">
      <formula>NOT(ISERROR(SEARCH("Level 2",C8)))</formula>
    </cfRule>
    <cfRule type="containsText" dxfId="49" priority="29" operator="containsText" text="Level 1">
      <formula>NOT(ISERROR(SEARCH("Level 1",C8)))</formula>
    </cfRule>
    <cfRule type="containsText" dxfId="48" priority="30" operator="containsText" text="Level 0">
      <formula>NOT(ISERROR(SEARCH("Level 0",C8)))</formula>
    </cfRule>
  </conditionalFormatting>
  <conditionalFormatting sqref="C10">
    <cfRule type="containsText" dxfId="47" priority="19" operator="containsText" text="Level 5">
      <formula>NOT(ISERROR(SEARCH("Level 5",C10)))</formula>
    </cfRule>
    <cfRule type="containsText" dxfId="46" priority="20" operator="containsText" text="Level 4">
      <formula>NOT(ISERROR(SEARCH("Level 4",C10)))</formula>
    </cfRule>
    <cfRule type="containsText" dxfId="45" priority="21" operator="containsText" text="Level 3">
      <formula>NOT(ISERROR(SEARCH("Level 3",C10)))</formula>
    </cfRule>
    <cfRule type="containsText" dxfId="44" priority="22" operator="containsText" text="Level 2">
      <formula>NOT(ISERROR(SEARCH("Level 2",C10)))</formula>
    </cfRule>
    <cfRule type="containsText" dxfId="43" priority="23" operator="containsText" text="Level 1">
      <formula>NOT(ISERROR(SEARCH("Level 1",C10)))</formula>
    </cfRule>
    <cfRule type="containsText" dxfId="42" priority="24" operator="containsText" text="Level 0">
      <formula>NOT(ISERROR(SEARCH("Level 0",C10)))</formula>
    </cfRule>
  </conditionalFormatting>
  <conditionalFormatting sqref="C12:C13">
    <cfRule type="containsText" dxfId="41" priority="13" operator="containsText" text="Level 5">
      <formula>NOT(ISERROR(SEARCH("Level 5",C12)))</formula>
    </cfRule>
    <cfRule type="containsText" dxfId="40" priority="14" operator="containsText" text="Level 4">
      <formula>NOT(ISERROR(SEARCH("Level 4",C12)))</formula>
    </cfRule>
    <cfRule type="containsText" dxfId="39" priority="15" operator="containsText" text="Level 3">
      <formula>NOT(ISERROR(SEARCH("Level 3",C12)))</formula>
    </cfRule>
    <cfRule type="containsText" dxfId="38" priority="16" operator="containsText" text="Level 2">
      <formula>NOT(ISERROR(SEARCH("Level 2",C12)))</formula>
    </cfRule>
    <cfRule type="containsText" dxfId="37" priority="17" operator="containsText" text="Level 1">
      <formula>NOT(ISERROR(SEARCH("Level 1",C12)))</formula>
    </cfRule>
    <cfRule type="containsText" dxfId="36" priority="18" operator="containsText" text="Level 0">
      <formula>NOT(ISERROR(SEARCH("Level 0",C12)))</formula>
    </cfRule>
  </conditionalFormatting>
  <conditionalFormatting sqref="C15">
    <cfRule type="containsText" dxfId="35" priority="7" operator="containsText" text="Level 5">
      <formula>NOT(ISERROR(SEARCH("Level 5",C15)))</formula>
    </cfRule>
    <cfRule type="containsText" dxfId="34" priority="8" operator="containsText" text="Level 4">
      <formula>NOT(ISERROR(SEARCH("Level 4",C15)))</formula>
    </cfRule>
    <cfRule type="containsText" dxfId="33" priority="9" operator="containsText" text="Level 3">
      <formula>NOT(ISERROR(SEARCH("Level 3",C15)))</formula>
    </cfRule>
    <cfRule type="containsText" dxfId="32" priority="10" operator="containsText" text="Level 2">
      <formula>NOT(ISERROR(SEARCH("Level 2",C15)))</formula>
    </cfRule>
    <cfRule type="containsText" dxfId="31" priority="11" operator="containsText" text="Level 1">
      <formula>NOT(ISERROR(SEARCH("Level 1",C15)))</formula>
    </cfRule>
    <cfRule type="containsText" dxfId="30" priority="12" operator="containsText" text="Level 0">
      <formula>NOT(ISERROR(SEARCH("Level 0",C15)))</formula>
    </cfRule>
  </conditionalFormatting>
  <conditionalFormatting sqref="C17">
    <cfRule type="containsText" dxfId="29" priority="1" operator="containsText" text="Level 5">
      <formula>NOT(ISERROR(SEARCH("Level 5",C17)))</formula>
    </cfRule>
    <cfRule type="containsText" dxfId="28" priority="2" operator="containsText" text="Level 4">
      <formula>NOT(ISERROR(SEARCH("Level 4",C17)))</formula>
    </cfRule>
    <cfRule type="containsText" dxfId="27" priority="3" operator="containsText" text="Level 3">
      <formula>NOT(ISERROR(SEARCH("Level 3",C17)))</formula>
    </cfRule>
    <cfRule type="containsText" dxfId="26" priority="4" operator="containsText" text="Level 2">
      <formula>NOT(ISERROR(SEARCH("Level 2",C17)))</formula>
    </cfRule>
    <cfRule type="containsText" dxfId="25" priority="5" operator="containsText" text="Level 1">
      <formula>NOT(ISERROR(SEARCH("Level 1",C17)))</formula>
    </cfRule>
    <cfRule type="containsText" dxfId="24" priority="6" operator="containsText" text="Level 0">
      <formula>NOT(ISERROR(SEARCH("Level 0",C17)))</formula>
    </cfRule>
  </conditionalFormatting>
  <pageMargins left="0.7" right="0.7" top="0.75" bottom="0.75" header="0.3" footer="0.3"/>
  <pageSetup paperSize="9" scale="57"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Select Level from list" prompt="Choose from list" xr:uid="{00000000-0002-0000-0700-000000000000}">
          <x14:formula1>
            <xm:f>Sheet5!$B$3:$B$8</xm:f>
          </x14:formula1>
          <xm:sqref>C6 C8 C10 C12:C13 C15 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H12"/>
  <sheetViews>
    <sheetView zoomScale="90" zoomScaleNormal="90" workbookViewId="0">
      <selection sqref="A1:XFD1048576"/>
    </sheetView>
  </sheetViews>
  <sheetFormatPr defaultColWidth="8.81640625" defaultRowHeight="14.5" x14ac:dyDescent="0.35"/>
  <cols>
    <col min="1" max="1" width="5.81640625" style="102" customWidth="1"/>
    <col min="2" max="2" width="75.81640625" style="102" customWidth="1"/>
    <col min="3" max="3" width="13.81640625" style="102" customWidth="1"/>
    <col min="4" max="4" width="28.26953125" style="102" customWidth="1"/>
    <col min="5" max="5" width="49.26953125" style="102" customWidth="1"/>
    <col min="6" max="6" width="23.7265625" style="102" customWidth="1"/>
    <col min="7" max="7" width="8.81640625" style="102"/>
    <col min="8" max="8" width="39.7265625" style="102" hidden="1" customWidth="1"/>
    <col min="9" max="16384" width="8.81640625" style="102"/>
  </cols>
  <sheetData>
    <row r="1" spans="1:6" ht="21" x14ac:dyDescent="0.35">
      <c r="B1" s="57" t="s">
        <v>34</v>
      </c>
      <c r="C1" s="58"/>
      <c r="D1" s="58"/>
      <c r="E1" s="58"/>
      <c r="F1" s="58"/>
    </row>
    <row r="2" spans="1:6" ht="30.65" customHeight="1" x14ac:dyDescent="0.35">
      <c r="B2" s="172" t="s">
        <v>388</v>
      </c>
      <c r="C2" s="172"/>
      <c r="D2" s="172"/>
      <c r="E2" s="172"/>
    </row>
    <row r="3" spans="1:6" ht="43.5" x14ac:dyDescent="0.35">
      <c r="A3" s="88" t="s">
        <v>39</v>
      </c>
      <c r="B3" s="89" t="s">
        <v>40</v>
      </c>
      <c r="C3" s="90" t="s">
        <v>41</v>
      </c>
      <c r="D3" s="90" t="s">
        <v>42</v>
      </c>
      <c r="E3" s="90" t="s">
        <v>43</v>
      </c>
      <c r="F3" s="90" t="s">
        <v>44</v>
      </c>
    </row>
    <row r="4" spans="1:6" x14ac:dyDescent="0.35">
      <c r="A4" s="91"/>
      <c r="B4" s="91" t="s">
        <v>143</v>
      </c>
      <c r="C4" s="91"/>
      <c r="D4" s="91"/>
      <c r="E4" s="91"/>
      <c r="F4" s="91"/>
    </row>
    <row r="5" spans="1:6" x14ac:dyDescent="0.35">
      <c r="A5" s="92">
        <v>6.1</v>
      </c>
      <c r="B5" s="93" t="s">
        <v>389</v>
      </c>
      <c r="C5" s="93"/>
      <c r="D5" s="93"/>
      <c r="E5" s="93"/>
      <c r="F5" s="93"/>
    </row>
    <row r="6" spans="1:6" ht="145" x14ac:dyDescent="0.35">
      <c r="A6" s="106" t="s">
        <v>390</v>
      </c>
      <c r="B6" s="21" t="s">
        <v>391</v>
      </c>
      <c r="C6" s="104" t="s">
        <v>13</v>
      </c>
      <c r="D6" s="104" t="s">
        <v>392</v>
      </c>
      <c r="E6" s="105" t="s">
        <v>393</v>
      </c>
      <c r="F6" s="105" t="s">
        <v>394</v>
      </c>
    </row>
    <row r="7" spans="1:6" x14ac:dyDescent="0.35">
      <c r="A7" s="92">
        <v>6.2</v>
      </c>
      <c r="B7" s="93" t="s">
        <v>395</v>
      </c>
      <c r="C7" s="93"/>
      <c r="D7" s="93"/>
      <c r="E7" s="94"/>
      <c r="F7" s="94"/>
    </row>
    <row r="8" spans="1:6" ht="72.5" x14ac:dyDescent="0.35">
      <c r="A8" s="106" t="s">
        <v>396</v>
      </c>
      <c r="B8" s="16" t="s">
        <v>397</v>
      </c>
      <c r="C8" s="104" t="s">
        <v>15</v>
      </c>
      <c r="D8" s="104" t="s">
        <v>398</v>
      </c>
      <c r="E8" s="107" t="s">
        <v>399</v>
      </c>
      <c r="F8" s="105" t="s">
        <v>400</v>
      </c>
    </row>
    <row r="9" spans="1:6" x14ac:dyDescent="0.35">
      <c r="A9" s="92">
        <v>6.3</v>
      </c>
      <c r="B9" s="93" t="s">
        <v>401</v>
      </c>
      <c r="C9" s="93"/>
      <c r="D9" s="93"/>
      <c r="E9" s="94"/>
      <c r="F9" s="94"/>
    </row>
    <row r="10" spans="1:6" ht="101.5" x14ac:dyDescent="0.35">
      <c r="A10" s="106" t="s">
        <v>402</v>
      </c>
      <c r="B10" s="21" t="s">
        <v>403</v>
      </c>
      <c r="C10" s="104" t="s">
        <v>15</v>
      </c>
      <c r="D10" s="104" t="s">
        <v>404</v>
      </c>
      <c r="E10" s="105" t="s">
        <v>405</v>
      </c>
      <c r="F10" s="105" t="s">
        <v>394</v>
      </c>
    </row>
    <row r="11" spans="1:6" x14ac:dyDescent="0.35">
      <c r="A11" s="92">
        <v>6.4</v>
      </c>
      <c r="B11" s="93" t="s">
        <v>406</v>
      </c>
      <c r="C11" s="93"/>
      <c r="D11" s="93"/>
      <c r="E11" s="94"/>
      <c r="F11" s="94"/>
    </row>
    <row r="12" spans="1:6" ht="130.5" x14ac:dyDescent="0.35">
      <c r="A12" s="106" t="s">
        <v>407</v>
      </c>
      <c r="B12" s="16" t="s">
        <v>408</v>
      </c>
      <c r="C12" s="104" t="s">
        <v>15</v>
      </c>
      <c r="D12" s="104" t="s">
        <v>409</v>
      </c>
      <c r="E12" s="105" t="s">
        <v>410</v>
      </c>
      <c r="F12" s="105" t="s">
        <v>411</v>
      </c>
    </row>
  </sheetData>
  <sheetProtection sheet="1" objects="1" scenarios="1"/>
  <mergeCells count="1">
    <mergeCell ref="B2:E2"/>
  </mergeCells>
  <conditionalFormatting sqref="C6">
    <cfRule type="containsText" dxfId="23" priority="19" operator="containsText" text="Level 5">
      <formula>NOT(ISERROR(SEARCH("Level 5",C6)))</formula>
    </cfRule>
    <cfRule type="containsText" dxfId="22" priority="20" operator="containsText" text="Level 4">
      <formula>NOT(ISERROR(SEARCH("Level 4",C6)))</formula>
    </cfRule>
    <cfRule type="containsText" dxfId="21" priority="21" operator="containsText" text="Level 3">
      <formula>NOT(ISERROR(SEARCH("Level 3",C6)))</formula>
    </cfRule>
    <cfRule type="containsText" dxfId="20" priority="22" operator="containsText" text="Level 2">
      <formula>NOT(ISERROR(SEARCH("Level 2",C6)))</formula>
    </cfRule>
    <cfRule type="containsText" dxfId="19" priority="23" operator="containsText" text="Level 1">
      <formula>NOT(ISERROR(SEARCH("Level 1",C6)))</formula>
    </cfRule>
    <cfRule type="containsText" dxfId="18" priority="24" operator="containsText" text="Level 0">
      <formula>NOT(ISERROR(SEARCH("Level 0",C6)))</formula>
    </cfRule>
  </conditionalFormatting>
  <conditionalFormatting sqref="C8">
    <cfRule type="containsText" dxfId="17" priority="13" operator="containsText" text="Level 5">
      <formula>NOT(ISERROR(SEARCH("Level 5",C8)))</formula>
    </cfRule>
    <cfRule type="containsText" dxfId="16" priority="14" operator="containsText" text="Level 4">
      <formula>NOT(ISERROR(SEARCH("Level 4",C8)))</formula>
    </cfRule>
    <cfRule type="containsText" dxfId="15" priority="15" operator="containsText" text="Level 3">
      <formula>NOT(ISERROR(SEARCH("Level 3",C8)))</formula>
    </cfRule>
    <cfRule type="containsText" dxfId="14" priority="16" operator="containsText" text="Level 2">
      <formula>NOT(ISERROR(SEARCH("Level 2",C8)))</formula>
    </cfRule>
    <cfRule type="containsText" dxfId="13" priority="17" operator="containsText" text="Level 1">
      <formula>NOT(ISERROR(SEARCH("Level 1",C8)))</formula>
    </cfRule>
    <cfRule type="containsText" dxfId="12" priority="18" operator="containsText" text="Level 0">
      <formula>NOT(ISERROR(SEARCH("Level 0",C8)))</formula>
    </cfRule>
  </conditionalFormatting>
  <conditionalFormatting sqref="C10">
    <cfRule type="containsText" dxfId="11" priority="7" operator="containsText" text="Level 5">
      <formula>NOT(ISERROR(SEARCH("Level 5",C10)))</formula>
    </cfRule>
    <cfRule type="containsText" dxfId="10" priority="8" operator="containsText" text="Level 4">
      <formula>NOT(ISERROR(SEARCH("Level 4",C10)))</formula>
    </cfRule>
    <cfRule type="containsText" dxfId="9" priority="9" operator="containsText" text="Level 3">
      <formula>NOT(ISERROR(SEARCH("Level 3",C10)))</formula>
    </cfRule>
    <cfRule type="containsText" dxfId="8" priority="10" operator="containsText" text="Level 2">
      <formula>NOT(ISERROR(SEARCH("Level 2",C10)))</formula>
    </cfRule>
    <cfRule type="containsText" dxfId="7" priority="11" operator="containsText" text="Level 1">
      <formula>NOT(ISERROR(SEARCH("Level 1",C10)))</formula>
    </cfRule>
    <cfRule type="containsText" dxfId="6" priority="12" operator="containsText" text="Level 0">
      <formula>NOT(ISERROR(SEARCH("Level 0",C10)))</formula>
    </cfRule>
  </conditionalFormatting>
  <conditionalFormatting sqref="C12">
    <cfRule type="containsText" dxfId="5" priority="1" operator="containsText" text="Level 5">
      <formula>NOT(ISERROR(SEARCH("Level 5",C12)))</formula>
    </cfRule>
    <cfRule type="containsText" dxfId="4" priority="2" operator="containsText" text="Level 4">
      <formula>NOT(ISERROR(SEARCH("Level 4",C12)))</formula>
    </cfRule>
    <cfRule type="containsText" dxfId="3" priority="3" operator="containsText" text="Level 3">
      <formula>NOT(ISERROR(SEARCH("Level 3",C12)))</formula>
    </cfRule>
    <cfRule type="containsText" dxfId="2" priority="4" operator="containsText" text="Level 2">
      <formula>NOT(ISERROR(SEARCH("Level 2",C12)))</formula>
    </cfRule>
    <cfRule type="containsText" dxfId="1" priority="5" operator="containsText" text="Level 1">
      <formula>NOT(ISERROR(SEARCH("Level 1",C12)))</formula>
    </cfRule>
    <cfRule type="containsText" dxfId="0" priority="6" operator="containsText" text="Level 0">
      <formula>NOT(ISERROR(SEARCH("Level 0",C12)))</formula>
    </cfRule>
  </conditionalFormatting>
  <pageMargins left="0.7" right="0.7" top="0.75" bottom="0.75" header="0.3" footer="0.3"/>
  <pageSetup paperSize="9" scale="6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Select Level from list" prompt="Choose from list" xr:uid="{00000000-0002-0000-0800-000000000000}">
          <x14:formula1>
            <xm:f>Sheet5!$B$3:$B$8</xm:f>
          </x14:formula1>
          <xm:sqref>C6 C8 C10 C12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roject_x0020_Stage xmlns="B4C844B7-D2F3-4C83-9BDD-5A7438F1E0FA" xsi:nil="true"/>
    <_ip_UnifiedCompliancePolicyUIAction xmlns="http://schemas.microsoft.com/sharepoint/v3" xsi:nil="true"/>
    <TaxKeywordTaxHTField xmlns="af868fb1-1c79-4bf8-baca-b1d08a084315">
      <Terms xmlns="http://schemas.microsoft.com/office/infopath/2007/PartnerControls"/>
    </TaxKeywordTaxHTField>
    <lcf76f155ced4ddcb4097134ff3c332f xmlns="b4c844b7-d2f3-4c83-9bdd-5a7438f1e0fa">
      <Terms xmlns="http://schemas.microsoft.com/office/infopath/2007/PartnerControls"/>
    </lcf76f155ced4ddcb4097134ff3c332f>
    <_ip_UnifiedCompliancePolicyProperties xmlns="http://schemas.microsoft.com/sharepoint/v3" xsi:nil="true"/>
    <TaxCatchAll xmlns="af868fb1-1c79-4bf8-baca-b1d08a084315" xsi:nil="true"/>
    <o84dc1eab2844af88b9f981c0a88e99a xmlns="b4c844b7-d2f3-4c83-9bdd-5a7438f1e0fa">
      <Terms xmlns="http://schemas.microsoft.com/office/infopath/2007/PartnerControls"/>
    </o84dc1eab2844af88b9f981c0a88e99a>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1BB97F997AF7F4EB56A0DBD1947EA1C" ma:contentTypeVersion="38" ma:contentTypeDescription="Create a new document." ma:contentTypeScope="" ma:versionID="1c6e59d51233b0a7769e92bd60ed8c91">
  <xsd:schema xmlns:xsd="http://www.w3.org/2001/XMLSchema" xmlns:xs="http://www.w3.org/2001/XMLSchema" xmlns:p="http://schemas.microsoft.com/office/2006/metadata/properties" xmlns:ns1="http://schemas.microsoft.com/sharepoint/v3" xmlns:ns2="af868fb1-1c79-4bf8-baca-b1d08a084315" xmlns:ns3="B4C844B7-D2F3-4C83-9BDD-5A7438F1E0FA" xmlns:ns4="b4c844b7-d2f3-4c83-9bdd-5a7438f1e0fa" targetNamespace="http://schemas.microsoft.com/office/2006/metadata/properties" ma:root="true" ma:fieldsID="4354a6110bfe581f3f08bad17b09d117" ns1:_="" ns2:_="" ns3:_="" ns4:_="">
    <xsd:import namespace="http://schemas.microsoft.com/sharepoint/v3"/>
    <xsd:import namespace="af868fb1-1c79-4bf8-baca-b1d08a084315"/>
    <xsd:import namespace="B4C844B7-D2F3-4C83-9BDD-5A7438F1E0FA"/>
    <xsd:import namespace="b4c844b7-d2f3-4c83-9bdd-5a7438f1e0fa"/>
    <xsd:element name="properties">
      <xsd:complexType>
        <xsd:sequence>
          <xsd:element name="documentManagement">
            <xsd:complexType>
              <xsd:all>
                <xsd:element ref="ns2:TaxKeywordTaxHTField" minOccurs="0"/>
                <xsd:element ref="ns2:TaxCatchAll" minOccurs="0"/>
                <xsd:element ref="ns3:Project_x0020_Stage" minOccurs="0"/>
                <xsd:element ref="ns2:TaxCatchAllLabel" minOccurs="0"/>
                <xsd:element ref="ns4:o84dc1eab2844af88b9f981c0a88e99a"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LengthInSeconds" minOccurs="0"/>
                <xsd:element ref="ns4:MediaServiceAutoTags" minOccurs="0"/>
                <xsd:element ref="ns4:MediaServiceOCR"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Location" minOccurs="0"/>
                <xsd:element ref="ns4:lcf76f155ced4ddcb4097134ff3c332f" minOccurs="0"/>
                <xsd:element ref="ns4:MediaServiceObjectDetectorVersions" minOccurs="0"/>
                <xsd:element ref="ns4:MediaServiceSearchProperties"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868fb1-1c79-4bf8-baca-b1d08a084315" elementFormDefault="qualified">
    <xsd:import namespace="http://schemas.microsoft.com/office/2006/documentManagement/types"/>
    <xsd:import namespace="http://schemas.microsoft.com/office/infopath/2007/PartnerControls"/>
    <xsd:element name="TaxKeywordTaxHTField" ma:index="3" nillable="true" ma:taxonomy="true" ma:internalName="TaxKeywordTaxHTField" ma:taxonomyFieldName="TaxKeyword" ma:displayName="Enterprise Keywords" ma:fieldId="{23f27201-bee3-471e-b2e7-b64fd8b7ca38}" ma:taxonomyMulti="true" ma:sspId="2c8d5fda-b97d-42c6-97e2-f76465e161c0" ma:termSetId="00000000-0000-0000-0000-000000000000" ma:anchorId="00000000-0000-0000-0000-000000000000" ma:open="true" ma:isKeyword="true">
      <xsd:complexType>
        <xsd:sequence>
          <xsd:element ref="pc:Terms" minOccurs="0" maxOccurs="1"/>
        </xsd:sequence>
      </xsd:complexType>
    </xsd:element>
    <xsd:element name="TaxCatchAll" ma:index="4" nillable="true" ma:displayName="Taxonomy Catch All Column" ma:hidden="true" ma:list="{2c752492-864f-4a05-9286-95ce63db5c3b}" ma:internalName="TaxCatchAll" ma:showField="CatchAllData" ma:web="af868fb1-1c79-4bf8-baca-b1d08a084315">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2c752492-864f-4a05-9286-95ce63db5c3b}" ma:internalName="TaxCatchAllLabel" ma:readOnly="true" ma:showField="CatchAllDataLabel" ma:web="af868fb1-1c79-4bf8-baca-b1d08a084315">
      <xsd:complexType>
        <xsd:complexContent>
          <xsd:extension base="dms:MultiChoiceLookup">
            <xsd:sequence>
              <xsd:element name="Value" type="dms:Lookup" maxOccurs="unbounded" minOccurs="0" nillable="true"/>
            </xsd:sequence>
          </xsd:extension>
        </xsd:complexContent>
      </xsd:complexType>
    </xsd:element>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C844B7-D2F3-4C83-9BDD-5A7438F1E0FA" elementFormDefault="qualified">
    <xsd:import namespace="http://schemas.microsoft.com/office/2006/documentManagement/types"/>
    <xsd:import namespace="http://schemas.microsoft.com/office/infopath/2007/PartnerControls"/>
    <xsd:element name="Project_x0020_Stage" ma:index="5" nillable="true" ma:displayName="Project Stage" ma:format="Dropdown" ma:internalName="Project_x0020_Stage">
      <xsd:simpleType>
        <xsd:restriction base="dms:Choice">
          <xsd:enumeration value="Project management"/>
          <xsd:enumeration value="Opportunity assessment"/>
          <xsd:enumeration value="Project preparation"/>
          <xsd:enumeration value="Business requirements"/>
          <xsd:enumeration value="Alternatives assessment"/>
          <xsd:enumeration value="Analysis"/>
          <xsd:enumeration value="Design"/>
          <xsd:enumeration value="Build and test"/>
          <xsd:enumeration value="Final preparation"/>
          <xsd:enumeration value="Go live and support"/>
          <xsd:enumeration value="Closure"/>
        </xsd:restriction>
      </xsd:simpleType>
    </xsd:element>
  </xsd:schema>
  <xsd:schema xmlns:xsd="http://www.w3.org/2001/XMLSchema" xmlns:xs="http://www.w3.org/2001/XMLSchema" xmlns:dms="http://schemas.microsoft.com/office/2006/documentManagement/types" xmlns:pc="http://schemas.microsoft.com/office/infopath/2007/PartnerControls" targetNamespace="b4c844b7-d2f3-4c83-9bdd-5a7438f1e0fa" elementFormDefault="qualified">
    <xsd:import namespace="http://schemas.microsoft.com/office/2006/documentManagement/types"/>
    <xsd:import namespace="http://schemas.microsoft.com/office/infopath/2007/PartnerControls"/>
    <xsd:element name="o84dc1eab2844af88b9f981c0a88e99a" ma:index="8" nillable="true" ma:taxonomy="true" ma:internalName="o84dc1eab2844af88b9f981c0a88e99a" ma:taxonomyFieldName="Clients" ma:displayName="Clients" ma:readOnly="false" ma:default="" ma:fieldId="{884dc1ea-b284-4af8-8b9f-981c0a88e99a}" ma:taxonomyMulti="true" ma:sspId="2c8d5fda-b97d-42c6-97e2-f76465e161c0" ma:termSetId="2a3e4493-28cb-4e7f-8a5c-b7f645110608" ma:anchorId="a83c4a81-814d-4d3d-974b-2c8c3ec35a5f" ma:open="false" ma:isKeyword="false">
      <xsd:complexType>
        <xsd:sequence>
          <xsd:element ref="pc:Terms" minOccurs="0" maxOccurs="1"/>
        </xsd:sequence>
      </xsd:complex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Location" ma:index="27" nillable="true" ma:displayName="Location" ma:internalName="MediaServiceLocation" ma:readOnly="true">
      <xsd:simpleType>
        <xsd:restriction base="dms:Text"/>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D9DA47-ECD1-4921-A3EE-1165EC9EE6BB}">
  <ds:schemaRefs>
    <ds:schemaRef ds:uri="http://schemas.microsoft.com/sharepoint/v3/contenttype/forms"/>
  </ds:schemaRefs>
</ds:datastoreItem>
</file>

<file path=customXml/itemProps2.xml><?xml version="1.0" encoding="utf-8"?>
<ds:datastoreItem xmlns:ds="http://schemas.openxmlformats.org/officeDocument/2006/customXml" ds:itemID="{124AFC31-C215-4B41-A012-0421754FBBCC}">
  <ds:schemaRefs>
    <ds:schemaRef ds:uri="http://schemas.microsoft.com/office/2006/documentManagement/types"/>
    <ds:schemaRef ds:uri="http://www.w3.org/XML/1998/namespace"/>
    <ds:schemaRef ds:uri="http://schemas.openxmlformats.org/package/2006/metadata/core-properties"/>
    <ds:schemaRef ds:uri="http://purl.org/dc/terms/"/>
    <ds:schemaRef ds:uri="http://purl.org/dc/elements/1.1/"/>
    <ds:schemaRef ds:uri="9203c540-c53e-4035-aafa-554363b12a53"/>
    <ds:schemaRef ds:uri="http://schemas.microsoft.com/office/infopath/2007/PartnerControl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17E90DE2-B85B-4CE3-877C-20A0129FAA78}"/>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Introduction</vt:lpstr>
      <vt:lpstr>Status Summary</vt:lpstr>
      <vt:lpstr>Sheet2</vt:lpstr>
      <vt:lpstr>Amb 1 Individuals</vt:lpstr>
      <vt:lpstr>Amb 2 Access</vt:lpstr>
      <vt:lpstr>Amb 3 Comfort</vt:lpstr>
      <vt:lpstr>Amb 4 Coordinated</vt:lpstr>
      <vt:lpstr>Amb 5 Staff</vt:lpstr>
      <vt:lpstr>Amb 6 Community</vt:lpstr>
      <vt:lpstr>Sheet5</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Hughes, Amanda</dc:creator>
  <cp:keywords/>
  <dc:description/>
  <cp:lastModifiedBy>Parker, Lindsay (NHS ARDEN AND GREATER EAST MIDLANDS C</cp:lastModifiedBy>
  <cp:revision/>
  <cp:lastPrinted>2022-02-25T08:32:21Z</cp:lastPrinted>
  <dcterms:created xsi:type="dcterms:W3CDTF">2020-05-26T13:38:34Z</dcterms:created>
  <dcterms:modified xsi:type="dcterms:W3CDTF">2023-12-18T09:35:59Z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0x01010051BB97F997AF7F4EB56A0DBD1947EA1C</vt:lpwstr>
  </property>
</Properties>
</file>